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2" sheetId="4" r:id="rId1"/>
  </sheets>
  <externalReferences>
    <externalReference r:id="rId2"/>
    <externalReference r:id="rId3"/>
  </externalReferences>
  <definedNames>
    <definedName name="TABLE" localSheetId="0">'12'!#REF!</definedName>
    <definedName name="TABLE_2" localSheetId="0">'12'!#REF!</definedName>
    <definedName name="_xlnm.Print_Area" localSheetId="0">'12'!$A$1:$V$148</definedName>
  </definedNames>
  <calcPr calcId="125725"/>
</workbook>
</file>

<file path=xl/calcChain.xml><?xml version="1.0" encoding="utf-8"?>
<calcChain xmlns="http://schemas.openxmlformats.org/spreadsheetml/2006/main">
  <c r="O80" i="4"/>
  <c r="E83"/>
  <c r="G84"/>
  <c r="G85"/>
  <c r="G79"/>
  <c r="G81"/>
  <c r="E79" l="1"/>
  <c r="H78"/>
  <c r="J78"/>
  <c r="K78"/>
  <c r="L78"/>
  <c r="M78"/>
  <c r="N78"/>
  <c r="O78"/>
  <c r="P78"/>
  <c r="Q78"/>
  <c r="K80"/>
  <c r="M80"/>
  <c r="G80"/>
  <c r="G78" s="1"/>
  <c r="H80"/>
  <c r="J80" s="1"/>
  <c r="J83"/>
  <c r="K83"/>
  <c r="L83"/>
  <c r="M83"/>
  <c r="N83"/>
  <c r="O83"/>
  <c r="P83"/>
  <c r="Q83"/>
  <c r="G83"/>
  <c r="I80" l="1"/>
  <c r="S85"/>
  <c r="T85"/>
  <c r="S80" l="1"/>
  <c r="S78" s="1"/>
  <c r="I78"/>
  <c r="T80"/>
  <c r="T78" s="1"/>
  <c r="U80"/>
  <c r="U78" s="1"/>
  <c r="N23"/>
  <c r="L23"/>
  <c r="F83"/>
  <c r="M25"/>
  <c r="O25"/>
  <c r="R83"/>
  <c r="F78"/>
  <c r="K23"/>
  <c r="O23"/>
  <c r="E78"/>
  <c r="F18"/>
  <c r="R18"/>
  <c r="D18"/>
  <c r="Q25"/>
  <c r="T24"/>
  <c r="T22"/>
  <c r="T20"/>
  <c r="S24"/>
  <c r="S22"/>
  <c r="S20"/>
  <c r="H24"/>
  <c r="I24"/>
  <c r="J24"/>
  <c r="K24"/>
  <c r="L24"/>
  <c r="M24"/>
  <c r="N24"/>
  <c r="O24"/>
  <c r="P24"/>
  <c r="Q24"/>
  <c r="H22"/>
  <c r="I22"/>
  <c r="J22"/>
  <c r="K22"/>
  <c r="L22"/>
  <c r="M22"/>
  <c r="N22"/>
  <c r="O22"/>
  <c r="P22"/>
  <c r="Q22"/>
  <c r="H20"/>
  <c r="I20"/>
  <c r="J20"/>
  <c r="K20"/>
  <c r="L20"/>
  <c r="M20"/>
  <c r="N20"/>
  <c r="O20"/>
  <c r="P20"/>
  <c r="Q20"/>
  <c r="G24"/>
  <c r="G22"/>
  <c r="G20"/>
  <c r="E24"/>
  <c r="E22"/>
  <c r="E20"/>
  <c r="M23"/>
  <c r="Q23"/>
  <c r="P23"/>
  <c r="E23"/>
  <c r="E25"/>
  <c r="S23" l="1"/>
  <c r="K25"/>
  <c r="L25"/>
  <c r="P25"/>
  <c r="J25"/>
  <c r="N25"/>
  <c r="I83"/>
  <c r="J23"/>
  <c r="J64"/>
  <c r="L64"/>
  <c r="Q64"/>
  <c r="Q43" s="1"/>
  <c r="M64"/>
  <c r="G23"/>
  <c r="G25"/>
  <c r="N64"/>
  <c r="O64"/>
  <c r="K64"/>
  <c r="P64"/>
  <c r="E64"/>
  <c r="T84" l="1"/>
  <c r="H83"/>
  <c r="T83" s="1"/>
  <c r="T25" s="1"/>
  <c r="H23"/>
  <c r="U83"/>
  <c r="T23"/>
  <c r="Q21"/>
  <c r="Q19" s="1"/>
  <c r="Q18" s="1"/>
  <c r="S84"/>
  <c r="S83" s="1"/>
  <c r="I64"/>
  <c r="I21" s="1"/>
  <c r="S64"/>
  <c r="S21" s="1"/>
  <c r="G64"/>
  <c r="G21" s="1"/>
  <c r="G19" s="1"/>
  <c r="G18" s="1"/>
  <c r="I23"/>
  <c r="U23" s="1"/>
  <c r="I25"/>
  <c r="P21"/>
  <c r="P19" s="1"/>
  <c r="P18" s="1"/>
  <c r="P43"/>
  <c r="L21"/>
  <c r="L19" s="1"/>
  <c r="L18" s="1"/>
  <c r="L43"/>
  <c r="K43"/>
  <c r="K21"/>
  <c r="K19" s="1"/>
  <c r="K18" s="1"/>
  <c r="M43"/>
  <c r="M21"/>
  <c r="M19" s="1"/>
  <c r="M18" s="1"/>
  <c r="J21"/>
  <c r="J19" s="1"/>
  <c r="J18" s="1"/>
  <c r="J43"/>
  <c r="O43"/>
  <c r="O21"/>
  <c r="O19" s="1"/>
  <c r="O18" s="1"/>
  <c r="N21"/>
  <c r="N19" s="1"/>
  <c r="N18" s="1"/>
  <c r="N43"/>
  <c r="E43"/>
  <c r="E21"/>
  <c r="E19" s="1"/>
  <c r="E18" s="1"/>
  <c r="H25" l="1"/>
  <c r="U25" s="1"/>
  <c r="S25"/>
  <c r="S19" s="1"/>
  <c r="S18" s="1"/>
  <c r="G43"/>
  <c r="I43"/>
  <c r="H64"/>
  <c r="I19"/>
  <c r="I18" s="1"/>
  <c r="S43" l="1"/>
  <c r="H21"/>
  <c r="H19" s="1"/>
  <c r="H18" s="1"/>
  <c r="T64"/>
  <c r="T21" s="1"/>
  <c r="T19" s="1"/>
  <c r="T18" s="1"/>
  <c r="H43"/>
  <c r="U43" s="1"/>
  <c r="U21"/>
  <c r="U19" l="1"/>
  <c r="U18" s="1"/>
  <c r="T43"/>
</calcChain>
</file>

<file path=xl/sharedStrings.xml><?xml version="1.0" encoding="utf-8"?>
<sst xmlns="http://schemas.openxmlformats.org/spreadsheetml/2006/main" count="406" uniqueCount="271">
  <si>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</si>
  <si>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</si>
  <si>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</si>
  <si>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</si>
  <si>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</si>
  <si>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</si>
  <si>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</si>
  <si>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</si>
  <si>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</si>
  <si>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</si>
  <si>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</si>
  <si>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</si>
  <si>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</si>
  <si>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</si>
  <si>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</si>
  <si>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</si>
  <si>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</si>
  <si>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</si>
  <si>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</si>
  <si>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</si>
  <si>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</si>
  <si>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</si>
  <si>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</si>
  <si>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</si>
  <si>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</si>
  <si>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</si>
  <si>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</si>
  <si>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</si>
  <si>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</si>
  <si>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</si>
  <si>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</si>
  <si>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1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</si>
  <si>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</si>
  <si>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</si>
  <si>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Г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</si>
  <si>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</si>
  <si>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</si>
  <si>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</si>
  <si>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</si>
  <si>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</si>
  <si>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</si>
  <si>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</si>
  <si>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</si>
  <si>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</si>
  <si>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</si>
  <si>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</si>
  <si>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</si>
  <si>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</si>
  <si>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</si>
  <si>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</si>
  <si>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</si>
  <si>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</si>
  <si>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</si>
  <si>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</si>
  <si>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</si>
  <si>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</si>
  <si>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</si>
  <si>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</si>
  <si>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</si>
  <si>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</si>
  <si>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</si>
  <si>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</si>
  <si>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</si>
  <si>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</si>
  <si>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</si>
  <si>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</si>
  <si>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</si>
  <si>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</si>
  <si>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</si>
  <si>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</si>
  <si>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</si>
  <si>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</si>
  <si>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Республика Карелия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</si>
  <si>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</si>
  <si>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</si>
  <si>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</si>
  <si>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</si>
  <si>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</si>
  <si>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</si>
  <si>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</si>
  <si>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</si>
  <si>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</si>
  <si>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</si>
  <si>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</si>
  <si>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</si>
  <si>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</si>
  <si>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</si>
  <si>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</si>
  <si>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</si>
  <si>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</si>
  <si>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</si>
  <si>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</si>
  <si>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</si>
  <si>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</si>
  <si>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</si>
  <si>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</si>
  <si>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</si>
  <si>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</si>
  <si>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</si>
  <si>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</si>
  <si>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</si>
  <si>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</si>
  <si>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</si>
  <si>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</si>
  <si>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</si>
  <si>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</si>
  <si>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</si>
  <si>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</si>
  <si>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</si>
  <si>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</si>
  <si>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</si>
  <si>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</si>
  <si>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</si>
  <si>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</si>
  <si>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</si>
  <si>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</si>
  <si>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</si>
  <si>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</si>
  <si>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</si>
  <si>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</si>
  <si>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</si>
  <si>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</si>
  <si>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</si>
  <si>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</si>
  <si>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</si>
  <si>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</si>
  <si>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</si>
  <si>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</si>
  <si>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</si>
  <si>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</si>
  <si>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</si>
  <si>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</si>
  <si>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</si>
  <si>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</si>
  <si>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</si>
  <si>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</si>
  <si>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</si>
  <si>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</si>
  <si>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</si>
  <si>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</si>
  <si>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</si>
  <si>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</si>
  <si>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</si>
  <si>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</si>
  <si>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</si>
  <si>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</si>
  <si>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</si>
  <si>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</si>
  <si>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</si>
  <si>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</si>
  <si>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</si>
  <si>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</si>
  <si>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</si>
  <si>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</si>
  <si>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</si>
  <si>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</si>
  <si>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</si>
  <si>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</si>
  <si>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</si>
  <si>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</si>
  <si>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</si>
  <si>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</si>
  <si>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</si>
  <si>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</si>
  <si>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</si>
  <si>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</si>
  <si>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</si>
  <si>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</si>
  <si>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</si>
  <si>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</si>
  <si>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</si>
  <si>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</si>
  <si>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</si>
  <si>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</si>
  <si>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</si>
  <si>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</si>
  <si>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</si>
  <si>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</si>
  <si>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</si>
  <si>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</si>
  <si>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</si>
  <si>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</si>
  <si>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</si>
  <si>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</si>
  <si>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</si>
  <si>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</si>
  <si>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</si>
  <si>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</si>
  <si>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</si>
  <si>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</si>
  <si>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</si>
  <si>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</si>
  <si>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</si>
  <si>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</si>
  <si>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</si>
  <si>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</si>
  <si>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</si>
  <si>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</si>
  <si>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</si>
  <si>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</si>
  <si>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</si>
  <si>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</si>
  <si>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</si>
  <si>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</si>
  <si>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</si>
  <si>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</si>
  <si>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</si>
  <si>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</si>
  <si>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</si>
  <si>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</si>
  <si>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</si>
  <si>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</si>
  <si>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</si>
  <si>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</si>
  <si>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</si>
  <si>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</si>
  <si>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</si>
  <si>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</si>
  <si>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</si>
  <si>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</si>
  <si>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</si>
  <si>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</si>
  <si>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</si>
  <si>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</si>
  <si>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</si>
  <si>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</si>
  <si>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</si>
  <si>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</si>
  <si>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</si>
  <si>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</si>
  <si>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</si>
  <si>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</si>
  <si>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</si>
  <si>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</si>
  <si>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</si>
  <si>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</si>
  <si>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</si>
  <si>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</si>
  <si>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</si>
  <si>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</si>
  <si>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</si>
  <si>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</si>
  <si>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</si>
  <si>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</si>
  <si>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</si>
  <si>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</si>
  <si>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</si>
  <si>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</si>
  <si>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</si>
  <si>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</si>
  <si>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</si>
  <si>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</si>
  <si>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</si>
  <si>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нд</t>
  </si>
  <si>
    <t>K_000000001</t>
  </si>
  <si>
    <t>Транспортные средства</t>
  </si>
  <si>
    <t>Общества с ограниченной ответственностью "Объединенные региональные электрические сети Карелии"</t>
  </si>
  <si>
    <t>Строительство ТП в р-не ул. Киндасовский проезд</t>
  </si>
  <si>
    <t>K_000000002</t>
  </si>
  <si>
    <t>Прочие ОС</t>
  </si>
  <si>
    <t>K_000000003</t>
  </si>
  <si>
    <t>2021</t>
  </si>
  <si>
    <t>Фактический объем освоения капитальных вложений на 01.01.2021 года в прогнозных ценах соответствующих лет, млн. рублей
(без НДС)</t>
  </si>
  <si>
    <t>Остаток освоения капитальных вложений на 01.01.2021 года, млн. рублей
(без НДС)</t>
  </si>
  <si>
    <t>Освоение капитальных вложений 2021 года, млн. рублей (без НДС)</t>
  </si>
  <si>
    <t>Приказом Министерства строительства, ЖКХ и энергетики Республики Карелия № 165 от 28.05.2021 года</t>
  </si>
  <si>
    <t>Строительство КЛ-10 кВ в районе ул. Сыктывкарская между РП-26 и РП-11</t>
  </si>
  <si>
    <t>L_000000001</t>
  </si>
  <si>
    <t>Строительство ПП в районе Комсомольского пр. в г. Петрозаводске</t>
  </si>
  <si>
    <t>M_000000001</t>
  </si>
  <si>
    <t>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</si>
</sst>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0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49" fontId="2" fillId="0" borderId="1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/>
    </xf>
    <xf numFmtId="0" fontId="3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NumberFormat="1" applyFont="1" applyBorder="1" applyAlignment="1">
      <alignment horizontal="center"/>
    </xf>
    <xf numFmtId="0" fontId="4" fillId="0" borderId="12" xfId="1" applyNumberFormat="1" applyFont="1" applyBorder="1" applyAlignment="1">
      <alignment horizontal="left" wrapText="1"/>
    </xf>
    <xf numFmtId="49" fontId="6" fillId="0" borderId="12" xfId="2" applyNumberFormat="1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49" fontId="6" fillId="2" borderId="12" xfId="2" applyNumberFormat="1" applyFont="1" applyFill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wrapText="1"/>
    </xf>
    <xf numFmtId="0" fontId="6" fillId="0" borderId="12" xfId="2" applyFont="1" applyFill="1" applyBorder="1" applyAlignment="1">
      <alignment horizontal="center" wrapText="1"/>
    </xf>
    <xf numFmtId="164" fontId="7" fillId="0" borderId="12" xfId="2" applyNumberFormat="1" applyFont="1" applyFill="1" applyBorder="1" applyAlignment="1">
      <alignment horizontal="center" vertical="center"/>
    </xf>
    <xf numFmtId="164" fontId="7" fillId="0" borderId="12" xfId="2" applyNumberFormat="1" applyFont="1" applyFill="1" applyBorder="1" applyAlignment="1">
      <alignment horizontal="center"/>
    </xf>
    <xf numFmtId="164" fontId="7" fillId="0" borderId="2" xfId="2" applyNumberFormat="1" applyFont="1" applyFill="1" applyBorder="1" applyAlignment="1">
      <alignment horizontal="center" vertical="center"/>
    </xf>
    <xf numFmtId="164" fontId="6" fillId="0" borderId="12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/>
    </xf>
    <xf numFmtId="164" fontId="8" fillId="0" borderId="12" xfId="2" applyNumberFormat="1" applyFont="1" applyFill="1" applyBorder="1" applyAlignment="1">
      <alignment horizontal="center" vertical="center"/>
    </xf>
    <xf numFmtId="164" fontId="8" fillId="0" borderId="12" xfId="2" applyNumberFormat="1" applyFont="1" applyFill="1" applyBorder="1" applyAlignment="1">
      <alignment horizontal="center" vertical="justify"/>
    </xf>
    <xf numFmtId="0" fontId="8" fillId="0" borderId="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vertical="center" wrapText="1"/>
    </xf>
    <xf numFmtId="164" fontId="6" fillId="0" borderId="12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horizontal="center" vertical="center"/>
    </xf>
    <xf numFmtId="2" fontId="9" fillId="0" borderId="12" xfId="2" applyNumberFormat="1" applyFont="1" applyFill="1" applyBorder="1" applyAlignment="1">
      <alignment horizontal="left" vertical="center" wrapText="1"/>
    </xf>
    <xf numFmtId="2" fontId="9" fillId="0" borderId="1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wrapText="1"/>
    </xf>
    <xf numFmtId="164" fontId="6" fillId="0" borderId="12" xfId="2" applyNumberFormat="1" applyFont="1" applyFill="1" applyBorder="1" applyAlignment="1">
      <alignment horizontal="center" wrapText="1"/>
    </xf>
    <xf numFmtId="164" fontId="10" fillId="0" borderId="12" xfId="1" applyNumberFormat="1" applyFont="1" applyFill="1" applyBorder="1" applyAlignment="1">
      <alignment horizontal="center" vertical="center"/>
    </xf>
    <xf numFmtId="164" fontId="6" fillId="0" borderId="2" xfId="2" applyNumberFormat="1" applyFont="1" applyFill="1" applyBorder="1" applyAlignment="1">
      <alignment horizontal="center" vertical="center"/>
    </xf>
    <xf numFmtId="164" fontId="6" fillId="0" borderId="2" xfId="2" applyNumberFormat="1" applyFont="1" applyFill="1" applyBorder="1" applyAlignment="1">
      <alignment horizontal="center" wrapText="1"/>
    </xf>
    <xf numFmtId="0" fontId="3" fillId="0" borderId="12" xfId="1" applyNumberFormat="1" applyFont="1" applyBorder="1" applyAlignment="1">
      <alignment horizontal="left"/>
    </xf>
    <xf numFmtId="0" fontId="4" fillId="2" borderId="0" xfId="1" applyNumberFormat="1" applyFont="1" applyFill="1" applyBorder="1" applyAlignment="1">
      <alignment horizontal="left"/>
    </xf>
    <xf numFmtId="0" fontId="3" fillId="2" borderId="0" xfId="1" applyNumberFormat="1" applyFont="1" applyFill="1" applyBorder="1" applyAlignment="1">
      <alignment horizontal="left"/>
    </xf>
    <xf numFmtId="2" fontId="3" fillId="0" borderId="0" xfId="1" applyNumberFormat="1" applyFont="1" applyBorder="1" applyAlignment="1">
      <alignment horizontal="left"/>
    </xf>
    <xf numFmtId="0" fontId="12" fillId="2" borderId="12" xfId="1" applyNumberFormat="1" applyFont="1" applyFill="1" applyBorder="1" applyAlignment="1">
      <alignment horizontal="left"/>
    </xf>
    <xf numFmtId="2" fontId="3" fillId="0" borderId="12" xfId="1" applyNumberFormat="1" applyFont="1" applyBorder="1" applyAlignment="1">
      <alignment horizontal="left"/>
    </xf>
    <xf numFmtId="2" fontId="12" fillId="2" borderId="12" xfId="1" applyNumberFormat="1" applyFont="1" applyFill="1" applyBorder="1" applyAlignment="1">
      <alignment horizontal="left"/>
    </xf>
    <xf numFmtId="0" fontId="12" fillId="0" borderId="12" xfId="1" applyNumberFormat="1" applyFont="1" applyBorder="1" applyAlignment="1">
      <alignment horizontal="left"/>
    </xf>
    <xf numFmtId="2" fontId="12" fillId="0" borderId="12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2" fontId="6" fillId="2" borderId="12" xfId="2" applyNumberFormat="1" applyFont="1" applyFill="1" applyBorder="1" applyAlignment="1">
      <alignment horizontal="center" wrapText="1"/>
    </xf>
    <xf numFmtId="2" fontId="6" fillId="0" borderId="12" xfId="2" applyNumberFormat="1" applyFont="1" applyFill="1" applyBorder="1" applyAlignment="1">
      <alignment horizontal="center" wrapText="1"/>
    </xf>
    <xf numFmtId="2" fontId="11" fillId="0" borderId="12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right" vertical="top" wrapText="1"/>
    </xf>
    <xf numFmtId="0" fontId="2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7" xfId="1" applyNumberFormat="1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8" xfId="1" applyNumberFormat="1" applyFont="1" applyBorder="1" applyAlignment="1">
      <alignment horizontal="center" vertical="center" wrapText="1"/>
    </xf>
    <xf numFmtId="0" fontId="4" fillId="0" borderId="11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textRotation="90" wrapText="1"/>
    </xf>
    <xf numFmtId="0" fontId="4" fillId="0" borderId="11" xfId="1" applyFont="1" applyBorder="1" applyAlignment="1">
      <alignment horizontal="center" vertical="center" textRotation="90" wrapText="1"/>
    </xf>
    <xf numFmtId="0" fontId="4" fillId="0" borderId="3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0" fontId="4" fillId="0" borderId="5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0;&#1088;&#1086;&#1074;&#1072;-47&#1073;/&#1054;&#1090;&#1076;&#1077;&#1083;%20&#1080;&#1085;&#1074;&#1077;&#1089;&#1090;&#1080;&#1094;&#1080;&#1081;%20&#1080;%20&#1088;&#1072;&#1079;&#1074;&#1080;&#1090;&#1080;&#1103;/&#1064;&#1077;&#1074;&#1085;&#1080;&#1085;&#1072;/&#1048;&#1085;&#1074;&#1077;&#1089;&#1090;&#1087;&#1088;&#1086;&#1075;&#1088;&#1072;&#1084;&#1084;&#1072;%20&#1101;&#1083;&#1077;&#1082;&#1090;&#1088;&#1086;%202020-2022%20&#1050;&#1072;&#1088;&#1077;&#1083;&#1080;&#1103;%20&#1091;&#1090;&#1074;/7.%20&#1074;&#1072;&#1088;&#1080;&#1072;&#1085;&#1090;%207%20(&#1091;&#1074;&#1077;&#1083;&#1080;&#1095;&#1080;&#1083;&#1080;%20&#1080;&#1089;&#1090;&#1086;&#1095;&#1085;&#1080;&#1082;&#1080;%20&#1085;&#1072;%202022%20&#1075;)%20&#1091;&#1090;&#1074;.%2028.05.2021/&#1055;&#1088;&#1086;&#1077;&#1082;&#1090;%20%20&#1048;&#1055;%20&#1054;&#1056;&#1069;&#1057;-&#1050;&#1072;&#1088;&#1077;&#1083;&#1080;&#1103;%202020-2022%2028.04.20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0;&#1088;&#1086;&#1074;&#1072;-47&#1073;/&#1054;&#1090;&#1076;&#1077;&#1083;%20&#1080;&#1085;&#1074;&#1077;&#1089;&#1090;&#1080;&#1094;&#1080;&#1081;%20&#1080;%20&#1088;&#1072;&#1079;&#1074;&#1080;&#1090;&#1080;&#1103;/&#1064;&#1077;&#1074;&#1085;&#1080;&#1085;&#1072;/&#1048;&#1085;&#1074;&#1077;&#1089;&#1090;&#1087;&#1088;&#1086;&#1075;&#1088;&#1072;&#1084;&#1084;&#1072;%20&#1101;&#1083;&#1077;&#1082;&#1090;&#1088;&#1086;%202020-2022%20&#1050;&#1072;&#1088;&#1077;&#1083;&#1080;&#1103;%20&#1091;&#1090;&#1074;/4.%20&#1074;&#1072;&#1088;&#1080;&#1072;&#1085;&#1090;%204%20(&#1082;&#1086;&#1088;&#1088;.%2021-22%20&#1089;%20&#1091;&#1074;&#1077;&#1083;&#1080;&#1095;.%20&#1087;&#1088;&#1080;&#1073;.%20&#1087;&#1086;%20&#1079;&#1072;&#1084;&#1077;&#1095;.)%20&#1091;&#1090;&#1074;.%2020.07.2020/&#1055;&#1088;&#1086;&#1077;&#1082;&#1090;%20&#1091;&#1090;&#1074;&#1077;&#1088;&#1078;&#1076;&#1077;&#1085;&#1085;&#1086;&#1081;%20&#1048;&#1055;%20&#1054;&#1056;&#1069;&#1057;-&#1050;&#1072;&#1088;&#1077;&#1083;&#1080;&#1103;%202020-2022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 НДС"/>
    </sheetNames>
    <sheetDataSet>
      <sheetData sheetId="0">
        <row r="9">
          <cell r="C9">
            <v>2.11707629</v>
          </cell>
        </row>
        <row r="10">
          <cell r="D10">
            <v>11.690772000000001</v>
          </cell>
        </row>
        <row r="11">
          <cell r="F11">
            <v>14.12556476</v>
          </cell>
        </row>
        <row r="13">
          <cell r="C13">
            <v>1.2380000039999999</v>
          </cell>
        </row>
        <row r="14">
          <cell r="C14">
            <v>0.41719205999999998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 НДС"/>
    </sheetNames>
    <sheetDataSet>
      <sheetData sheetId="0">
        <row r="9">
          <cell r="D9">
            <v>11.69085437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48"/>
  <sheetViews>
    <sheetView tabSelected="1" view="pageBreakPreview" zoomScaleNormal="100" zoomScaleSheetLayoutView="100" workbookViewId="0">
      <pane ySplit="16" topLeftCell="A125" activePane="bottomLeft" state="frozen"/>
      <selection pane="bottomLeft" activeCell="I80" sqref="I80"/>
    </sheetView>
  </sheetViews>
  <sheetFormatPr defaultRowHeight="15.75"/>
  <cols>
    <col min="1" max="1" width="7.140625" style="5" customWidth="1"/>
    <col min="2" max="2" width="37.42578125" style="5" customWidth="1"/>
    <col min="3" max="3" width="12.28515625" style="5" customWidth="1"/>
    <col min="4" max="5" width="13.85546875" style="5" customWidth="1"/>
    <col min="6" max="17" width="7.7109375" style="5" customWidth="1"/>
    <col min="18" max="18" width="8.7109375" style="5" customWidth="1"/>
    <col min="19" max="19" width="7.5703125" style="5" customWidth="1"/>
    <col min="20" max="20" width="8.85546875" style="5" customWidth="1"/>
    <col min="21" max="22" width="9.85546875" style="5" customWidth="1"/>
    <col min="23" max="256" width="9.140625" style="5"/>
    <col min="257" max="257" width="7.140625" style="5" customWidth="1"/>
    <col min="258" max="258" width="22.85546875" style="5" customWidth="1"/>
    <col min="259" max="259" width="12.28515625" style="5" customWidth="1"/>
    <col min="260" max="261" width="13.85546875" style="5" customWidth="1"/>
    <col min="262" max="273" width="7.7109375" style="5" customWidth="1"/>
    <col min="274" max="275" width="7.5703125" style="5" customWidth="1"/>
    <col min="276" max="276" width="8.85546875" style="5" customWidth="1"/>
    <col min="277" max="277" width="5.7109375" style="5" customWidth="1"/>
    <col min="278" max="278" width="9" style="5" customWidth="1"/>
    <col min="279" max="512" width="9.140625" style="5"/>
    <col min="513" max="513" width="7.140625" style="5" customWidth="1"/>
    <col min="514" max="514" width="22.85546875" style="5" customWidth="1"/>
    <col min="515" max="515" width="12.28515625" style="5" customWidth="1"/>
    <col min="516" max="517" width="13.85546875" style="5" customWidth="1"/>
    <col min="518" max="529" width="7.7109375" style="5" customWidth="1"/>
    <col min="530" max="531" width="7.5703125" style="5" customWidth="1"/>
    <col min="532" max="532" width="8.85546875" style="5" customWidth="1"/>
    <col min="533" max="533" width="5.7109375" style="5" customWidth="1"/>
    <col min="534" max="534" width="9" style="5" customWidth="1"/>
    <col min="535" max="768" width="9.140625" style="5"/>
    <col min="769" max="769" width="7.140625" style="5" customWidth="1"/>
    <col min="770" max="770" width="22.85546875" style="5" customWidth="1"/>
    <col min="771" max="771" width="12.28515625" style="5" customWidth="1"/>
    <col min="772" max="773" width="13.85546875" style="5" customWidth="1"/>
    <col min="774" max="785" width="7.7109375" style="5" customWidth="1"/>
    <col min="786" max="787" width="7.5703125" style="5" customWidth="1"/>
    <col min="788" max="788" width="8.85546875" style="5" customWidth="1"/>
    <col min="789" max="789" width="5.7109375" style="5" customWidth="1"/>
    <col min="790" max="790" width="9" style="5" customWidth="1"/>
    <col min="791" max="1024" width="9.140625" style="5"/>
    <col min="1025" max="1025" width="7.140625" style="5" customWidth="1"/>
    <col min="1026" max="1026" width="22.85546875" style="5" customWidth="1"/>
    <col min="1027" max="1027" width="12.28515625" style="5" customWidth="1"/>
    <col min="1028" max="1029" width="13.85546875" style="5" customWidth="1"/>
    <col min="1030" max="1041" width="7.7109375" style="5" customWidth="1"/>
    <col min="1042" max="1043" width="7.5703125" style="5" customWidth="1"/>
    <col min="1044" max="1044" width="8.85546875" style="5" customWidth="1"/>
    <col min="1045" max="1045" width="5.7109375" style="5" customWidth="1"/>
    <col min="1046" max="1046" width="9" style="5" customWidth="1"/>
    <col min="1047" max="1280" width="9.140625" style="5"/>
    <col min="1281" max="1281" width="7.140625" style="5" customWidth="1"/>
    <col min="1282" max="1282" width="22.85546875" style="5" customWidth="1"/>
    <col min="1283" max="1283" width="12.28515625" style="5" customWidth="1"/>
    <col min="1284" max="1285" width="13.85546875" style="5" customWidth="1"/>
    <col min="1286" max="1297" width="7.7109375" style="5" customWidth="1"/>
    <col min="1298" max="1299" width="7.5703125" style="5" customWidth="1"/>
    <col min="1300" max="1300" width="8.85546875" style="5" customWidth="1"/>
    <col min="1301" max="1301" width="5.7109375" style="5" customWidth="1"/>
    <col min="1302" max="1302" width="9" style="5" customWidth="1"/>
    <col min="1303" max="1536" width="9.140625" style="5"/>
    <col min="1537" max="1537" width="7.140625" style="5" customWidth="1"/>
    <col min="1538" max="1538" width="22.85546875" style="5" customWidth="1"/>
    <col min="1539" max="1539" width="12.28515625" style="5" customWidth="1"/>
    <col min="1540" max="1541" width="13.85546875" style="5" customWidth="1"/>
    <col min="1542" max="1553" width="7.7109375" style="5" customWidth="1"/>
    <col min="1554" max="1555" width="7.5703125" style="5" customWidth="1"/>
    <col min="1556" max="1556" width="8.85546875" style="5" customWidth="1"/>
    <col min="1557" max="1557" width="5.7109375" style="5" customWidth="1"/>
    <col min="1558" max="1558" width="9" style="5" customWidth="1"/>
    <col min="1559" max="1792" width="9.140625" style="5"/>
    <col min="1793" max="1793" width="7.140625" style="5" customWidth="1"/>
    <col min="1794" max="1794" width="22.85546875" style="5" customWidth="1"/>
    <col min="1795" max="1795" width="12.28515625" style="5" customWidth="1"/>
    <col min="1796" max="1797" width="13.85546875" style="5" customWidth="1"/>
    <col min="1798" max="1809" width="7.7109375" style="5" customWidth="1"/>
    <col min="1810" max="1811" width="7.5703125" style="5" customWidth="1"/>
    <col min="1812" max="1812" width="8.85546875" style="5" customWidth="1"/>
    <col min="1813" max="1813" width="5.7109375" style="5" customWidth="1"/>
    <col min="1814" max="1814" width="9" style="5" customWidth="1"/>
    <col min="1815" max="2048" width="9.140625" style="5"/>
    <col min="2049" max="2049" width="7.140625" style="5" customWidth="1"/>
    <col min="2050" max="2050" width="22.85546875" style="5" customWidth="1"/>
    <col min="2051" max="2051" width="12.28515625" style="5" customWidth="1"/>
    <col min="2052" max="2053" width="13.85546875" style="5" customWidth="1"/>
    <col min="2054" max="2065" width="7.7109375" style="5" customWidth="1"/>
    <col min="2066" max="2067" width="7.5703125" style="5" customWidth="1"/>
    <col min="2068" max="2068" width="8.85546875" style="5" customWidth="1"/>
    <col min="2069" max="2069" width="5.7109375" style="5" customWidth="1"/>
    <col min="2070" max="2070" width="9" style="5" customWidth="1"/>
    <col min="2071" max="2304" width="9.140625" style="5"/>
    <col min="2305" max="2305" width="7.140625" style="5" customWidth="1"/>
    <col min="2306" max="2306" width="22.85546875" style="5" customWidth="1"/>
    <col min="2307" max="2307" width="12.28515625" style="5" customWidth="1"/>
    <col min="2308" max="2309" width="13.85546875" style="5" customWidth="1"/>
    <col min="2310" max="2321" width="7.7109375" style="5" customWidth="1"/>
    <col min="2322" max="2323" width="7.5703125" style="5" customWidth="1"/>
    <col min="2324" max="2324" width="8.85546875" style="5" customWidth="1"/>
    <col min="2325" max="2325" width="5.7109375" style="5" customWidth="1"/>
    <col min="2326" max="2326" width="9" style="5" customWidth="1"/>
    <col min="2327" max="2560" width="9.140625" style="5"/>
    <col min="2561" max="2561" width="7.140625" style="5" customWidth="1"/>
    <col min="2562" max="2562" width="22.85546875" style="5" customWidth="1"/>
    <col min="2563" max="2563" width="12.28515625" style="5" customWidth="1"/>
    <col min="2564" max="2565" width="13.85546875" style="5" customWidth="1"/>
    <col min="2566" max="2577" width="7.7109375" style="5" customWidth="1"/>
    <col min="2578" max="2579" width="7.5703125" style="5" customWidth="1"/>
    <col min="2580" max="2580" width="8.85546875" style="5" customWidth="1"/>
    <col min="2581" max="2581" width="5.7109375" style="5" customWidth="1"/>
    <col min="2582" max="2582" width="9" style="5" customWidth="1"/>
    <col min="2583" max="2816" width="9.140625" style="5"/>
    <col min="2817" max="2817" width="7.140625" style="5" customWidth="1"/>
    <col min="2818" max="2818" width="22.85546875" style="5" customWidth="1"/>
    <col min="2819" max="2819" width="12.28515625" style="5" customWidth="1"/>
    <col min="2820" max="2821" width="13.85546875" style="5" customWidth="1"/>
    <col min="2822" max="2833" width="7.7109375" style="5" customWidth="1"/>
    <col min="2834" max="2835" width="7.5703125" style="5" customWidth="1"/>
    <col min="2836" max="2836" width="8.85546875" style="5" customWidth="1"/>
    <col min="2837" max="2837" width="5.7109375" style="5" customWidth="1"/>
    <col min="2838" max="2838" width="9" style="5" customWidth="1"/>
    <col min="2839" max="3072" width="9.140625" style="5"/>
    <col min="3073" max="3073" width="7.140625" style="5" customWidth="1"/>
    <col min="3074" max="3074" width="22.85546875" style="5" customWidth="1"/>
    <col min="3075" max="3075" width="12.28515625" style="5" customWidth="1"/>
    <col min="3076" max="3077" width="13.85546875" style="5" customWidth="1"/>
    <col min="3078" max="3089" width="7.7109375" style="5" customWidth="1"/>
    <col min="3090" max="3091" width="7.5703125" style="5" customWidth="1"/>
    <col min="3092" max="3092" width="8.85546875" style="5" customWidth="1"/>
    <col min="3093" max="3093" width="5.7109375" style="5" customWidth="1"/>
    <col min="3094" max="3094" width="9" style="5" customWidth="1"/>
    <col min="3095" max="3328" width="9.140625" style="5"/>
    <col min="3329" max="3329" width="7.140625" style="5" customWidth="1"/>
    <col min="3330" max="3330" width="22.85546875" style="5" customWidth="1"/>
    <col min="3331" max="3331" width="12.28515625" style="5" customWidth="1"/>
    <col min="3332" max="3333" width="13.85546875" style="5" customWidth="1"/>
    <col min="3334" max="3345" width="7.7109375" style="5" customWidth="1"/>
    <col min="3346" max="3347" width="7.5703125" style="5" customWidth="1"/>
    <col min="3348" max="3348" width="8.85546875" style="5" customWidth="1"/>
    <col min="3349" max="3349" width="5.7109375" style="5" customWidth="1"/>
    <col min="3350" max="3350" width="9" style="5" customWidth="1"/>
    <col min="3351" max="3584" width="9.140625" style="5"/>
    <col min="3585" max="3585" width="7.140625" style="5" customWidth="1"/>
    <col min="3586" max="3586" width="22.85546875" style="5" customWidth="1"/>
    <col min="3587" max="3587" width="12.28515625" style="5" customWidth="1"/>
    <col min="3588" max="3589" width="13.85546875" style="5" customWidth="1"/>
    <col min="3590" max="3601" width="7.7109375" style="5" customWidth="1"/>
    <col min="3602" max="3603" width="7.5703125" style="5" customWidth="1"/>
    <col min="3604" max="3604" width="8.85546875" style="5" customWidth="1"/>
    <col min="3605" max="3605" width="5.7109375" style="5" customWidth="1"/>
    <col min="3606" max="3606" width="9" style="5" customWidth="1"/>
    <col min="3607" max="3840" width="9.140625" style="5"/>
    <col min="3841" max="3841" width="7.140625" style="5" customWidth="1"/>
    <col min="3842" max="3842" width="22.85546875" style="5" customWidth="1"/>
    <col min="3843" max="3843" width="12.28515625" style="5" customWidth="1"/>
    <col min="3844" max="3845" width="13.85546875" style="5" customWidth="1"/>
    <col min="3846" max="3857" width="7.7109375" style="5" customWidth="1"/>
    <col min="3858" max="3859" width="7.5703125" style="5" customWidth="1"/>
    <col min="3860" max="3860" width="8.85546875" style="5" customWidth="1"/>
    <col min="3861" max="3861" width="5.7109375" style="5" customWidth="1"/>
    <col min="3862" max="3862" width="9" style="5" customWidth="1"/>
    <col min="3863" max="4096" width="9.140625" style="5"/>
    <col min="4097" max="4097" width="7.140625" style="5" customWidth="1"/>
    <col min="4098" max="4098" width="22.85546875" style="5" customWidth="1"/>
    <col min="4099" max="4099" width="12.28515625" style="5" customWidth="1"/>
    <col min="4100" max="4101" width="13.85546875" style="5" customWidth="1"/>
    <col min="4102" max="4113" width="7.7109375" style="5" customWidth="1"/>
    <col min="4114" max="4115" width="7.5703125" style="5" customWidth="1"/>
    <col min="4116" max="4116" width="8.85546875" style="5" customWidth="1"/>
    <col min="4117" max="4117" width="5.7109375" style="5" customWidth="1"/>
    <col min="4118" max="4118" width="9" style="5" customWidth="1"/>
    <col min="4119" max="4352" width="9.140625" style="5"/>
    <col min="4353" max="4353" width="7.140625" style="5" customWidth="1"/>
    <col min="4354" max="4354" width="22.85546875" style="5" customWidth="1"/>
    <col min="4355" max="4355" width="12.28515625" style="5" customWidth="1"/>
    <col min="4356" max="4357" width="13.85546875" style="5" customWidth="1"/>
    <col min="4358" max="4369" width="7.7109375" style="5" customWidth="1"/>
    <col min="4370" max="4371" width="7.5703125" style="5" customWidth="1"/>
    <col min="4372" max="4372" width="8.85546875" style="5" customWidth="1"/>
    <col min="4373" max="4373" width="5.7109375" style="5" customWidth="1"/>
    <col min="4374" max="4374" width="9" style="5" customWidth="1"/>
    <col min="4375" max="4608" width="9.140625" style="5"/>
    <col min="4609" max="4609" width="7.140625" style="5" customWidth="1"/>
    <col min="4610" max="4610" width="22.85546875" style="5" customWidth="1"/>
    <col min="4611" max="4611" width="12.28515625" style="5" customWidth="1"/>
    <col min="4612" max="4613" width="13.85546875" style="5" customWidth="1"/>
    <col min="4614" max="4625" width="7.7109375" style="5" customWidth="1"/>
    <col min="4626" max="4627" width="7.5703125" style="5" customWidth="1"/>
    <col min="4628" max="4628" width="8.85546875" style="5" customWidth="1"/>
    <col min="4629" max="4629" width="5.7109375" style="5" customWidth="1"/>
    <col min="4630" max="4630" width="9" style="5" customWidth="1"/>
    <col min="4631" max="4864" width="9.140625" style="5"/>
    <col min="4865" max="4865" width="7.140625" style="5" customWidth="1"/>
    <col min="4866" max="4866" width="22.85546875" style="5" customWidth="1"/>
    <col min="4867" max="4867" width="12.28515625" style="5" customWidth="1"/>
    <col min="4868" max="4869" width="13.85546875" style="5" customWidth="1"/>
    <col min="4870" max="4881" width="7.7109375" style="5" customWidth="1"/>
    <col min="4882" max="4883" width="7.5703125" style="5" customWidth="1"/>
    <col min="4884" max="4884" width="8.85546875" style="5" customWidth="1"/>
    <col min="4885" max="4885" width="5.7109375" style="5" customWidth="1"/>
    <col min="4886" max="4886" width="9" style="5" customWidth="1"/>
    <col min="4887" max="5120" width="9.140625" style="5"/>
    <col min="5121" max="5121" width="7.140625" style="5" customWidth="1"/>
    <col min="5122" max="5122" width="22.85546875" style="5" customWidth="1"/>
    <col min="5123" max="5123" width="12.28515625" style="5" customWidth="1"/>
    <col min="5124" max="5125" width="13.85546875" style="5" customWidth="1"/>
    <col min="5126" max="5137" width="7.7109375" style="5" customWidth="1"/>
    <col min="5138" max="5139" width="7.5703125" style="5" customWidth="1"/>
    <col min="5140" max="5140" width="8.85546875" style="5" customWidth="1"/>
    <col min="5141" max="5141" width="5.7109375" style="5" customWidth="1"/>
    <col min="5142" max="5142" width="9" style="5" customWidth="1"/>
    <col min="5143" max="5376" width="9.140625" style="5"/>
    <col min="5377" max="5377" width="7.140625" style="5" customWidth="1"/>
    <col min="5378" max="5378" width="22.85546875" style="5" customWidth="1"/>
    <col min="5379" max="5379" width="12.28515625" style="5" customWidth="1"/>
    <col min="5380" max="5381" width="13.85546875" style="5" customWidth="1"/>
    <col min="5382" max="5393" width="7.7109375" style="5" customWidth="1"/>
    <col min="5394" max="5395" width="7.5703125" style="5" customWidth="1"/>
    <col min="5396" max="5396" width="8.85546875" style="5" customWidth="1"/>
    <col min="5397" max="5397" width="5.7109375" style="5" customWidth="1"/>
    <col min="5398" max="5398" width="9" style="5" customWidth="1"/>
    <col min="5399" max="5632" width="9.140625" style="5"/>
    <col min="5633" max="5633" width="7.140625" style="5" customWidth="1"/>
    <col min="5634" max="5634" width="22.85546875" style="5" customWidth="1"/>
    <col min="5635" max="5635" width="12.28515625" style="5" customWidth="1"/>
    <col min="5636" max="5637" width="13.85546875" style="5" customWidth="1"/>
    <col min="5638" max="5649" width="7.7109375" style="5" customWidth="1"/>
    <col min="5650" max="5651" width="7.5703125" style="5" customWidth="1"/>
    <col min="5652" max="5652" width="8.85546875" style="5" customWidth="1"/>
    <col min="5653" max="5653" width="5.7109375" style="5" customWidth="1"/>
    <col min="5654" max="5654" width="9" style="5" customWidth="1"/>
    <col min="5655" max="5888" width="9.140625" style="5"/>
    <col min="5889" max="5889" width="7.140625" style="5" customWidth="1"/>
    <col min="5890" max="5890" width="22.85546875" style="5" customWidth="1"/>
    <col min="5891" max="5891" width="12.28515625" style="5" customWidth="1"/>
    <col min="5892" max="5893" width="13.85546875" style="5" customWidth="1"/>
    <col min="5894" max="5905" width="7.7109375" style="5" customWidth="1"/>
    <col min="5906" max="5907" width="7.5703125" style="5" customWidth="1"/>
    <col min="5908" max="5908" width="8.85546875" style="5" customWidth="1"/>
    <col min="5909" max="5909" width="5.7109375" style="5" customWidth="1"/>
    <col min="5910" max="5910" width="9" style="5" customWidth="1"/>
    <col min="5911" max="6144" width="9.140625" style="5"/>
    <col min="6145" max="6145" width="7.140625" style="5" customWidth="1"/>
    <col min="6146" max="6146" width="22.85546875" style="5" customWidth="1"/>
    <col min="6147" max="6147" width="12.28515625" style="5" customWidth="1"/>
    <col min="6148" max="6149" width="13.85546875" style="5" customWidth="1"/>
    <col min="6150" max="6161" width="7.7109375" style="5" customWidth="1"/>
    <col min="6162" max="6163" width="7.5703125" style="5" customWidth="1"/>
    <col min="6164" max="6164" width="8.85546875" style="5" customWidth="1"/>
    <col min="6165" max="6165" width="5.7109375" style="5" customWidth="1"/>
    <col min="6166" max="6166" width="9" style="5" customWidth="1"/>
    <col min="6167" max="6400" width="9.140625" style="5"/>
    <col min="6401" max="6401" width="7.140625" style="5" customWidth="1"/>
    <col min="6402" max="6402" width="22.85546875" style="5" customWidth="1"/>
    <col min="6403" max="6403" width="12.28515625" style="5" customWidth="1"/>
    <col min="6404" max="6405" width="13.85546875" style="5" customWidth="1"/>
    <col min="6406" max="6417" width="7.7109375" style="5" customWidth="1"/>
    <col min="6418" max="6419" width="7.5703125" style="5" customWidth="1"/>
    <col min="6420" max="6420" width="8.85546875" style="5" customWidth="1"/>
    <col min="6421" max="6421" width="5.7109375" style="5" customWidth="1"/>
    <col min="6422" max="6422" width="9" style="5" customWidth="1"/>
    <col min="6423" max="6656" width="9.140625" style="5"/>
    <col min="6657" max="6657" width="7.140625" style="5" customWidth="1"/>
    <col min="6658" max="6658" width="22.85546875" style="5" customWidth="1"/>
    <col min="6659" max="6659" width="12.28515625" style="5" customWidth="1"/>
    <col min="6660" max="6661" width="13.85546875" style="5" customWidth="1"/>
    <col min="6662" max="6673" width="7.7109375" style="5" customWidth="1"/>
    <col min="6674" max="6675" width="7.5703125" style="5" customWidth="1"/>
    <col min="6676" max="6676" width="8.85546875" style="5" customWidth="1"/>
    <col min="6677" max="6677" width="5.7109375" style="5" customWidth="1"/>
    <col min="6678" max="6678" width="9" style="5" customWidth="1"/>
    <col min="6679" max="6912" width="9.140625" style="5"/>
    <col min="6913" max="6913" width="7.140625" style="5" customWidth="1"/>
    <col min="6914" max="6914" width="22.85546875" style="5" customWidth="1"/>
    <col min="6915" max="6915" width="12.28515625" style="5" customWidth="1"/>
    <col min="6916" max="6917" width="13.85546875" style="5" customWidth="1"/>
    <col min="6918" max="6929" width="7.7109375" style="5" customWidth="1"/>
    <col min="6930" max="6931" width="7.5703125" style="5" customWidth="1"/>
    <col min="6932" max="6932" width="8.85546875" style="5" customWidth="1"/>
    <col min="6933" max="6933" width="5.7109375" style="5" customWidth="1"/>
    <col min="6934" max="6934" width="9" style="5" customWidth="1"/>
    <col min="6935" max="7168" width="9.140625" style="5"/>
    <col min="7169" max="7169" width="7.140625" style="5" customWidth="1"/>
    <col min="7170" max="7170" width="22.85546875" style="5" customWidth="1"/>
    <col min="7171" max="7171" width="12.28515625" style="5" customWidth="1"/>
    <col min="7172" max="7173" width="13.85546875" style="5" customWidth="1"/>
    <col min="7174" max="7185" width="7.7109375" style="5" customWidth="1"/>
    <col min="7186" max="7187" width="7.5703125" style="5" customWidth="1"/>
    <col min="7188" max="7188" width="8.85546875" style="5" customWidth="1"/>
    <col min="7189" max="7189" width="5.7109375" style="5" customWidth="1"/>
    <col min="7190" max="7190" width="9" style="5" customWidth="1"/>
    <col min="7191" max="7424" width="9.140625" style="5"/>
    <col min="7425" max="7425" width="7.140625" style="5" customWidth="1"/>
    <col min="7426" max="7426" width="22.85546875" style="5" customWidth="1"/>
    <col min="7427" max="7427" width="12.28515625" style="5" customWidth="1"/>
    <col min="7428" max="7429" width="13.85546875" style="5" customWidth="1"/>
    <col min="7430" max="7441" width="7.7109375" style="5" customWidth="1"/>
    <col min="7442" max="7443" width="7.5703125" style="5" customWidth="1"/>
    <col min="7444" max="7444" width="8.85546875" style="5" customWidth="1"/>
    <col min="7445" max="7445" width="5.7109375" style="5" customWidth="1"/>
    <col min="7446" max="7446" width="9" style="5" customWidth="1"/>
    <col min="7447" max="7680" width="9.140625" style="5"/>
    <col min="7681" max="7681" width="7.140625" style="5" customWidth="1"/>
    <col min="7682" max="7682" width="22.85546875" style="5" customWidth="1"/>
    <col min="7683" max="7683" width="12.28515625" style="5" customWidth="1"/>
    <col min="7684" max="7685" width="13.85546875" style="5" customWidth="1"/>
    <col min="7686" max="7697" width="7.7109375" style="5" customWidth="1"/>
    <col min="7698" max="7699" width="7.5703125" style="5" customWidth="1"/>
    <col min="7700" max="7700" width="8.85546875" style="5" customWidth="1"/>
    <col min="7701" max="7701" width="5.7109375" style="5" customWidth="1"/>
    <col min="7702" max="7702" width="9" style="5" customWidth="1"/>
    <col min="7703" max="7936" width="9.140625" style="5"/>
    <col min="7937" max="7937" width="7.140625" style="5" customWidth="1"/>
    <col min="7938" max="7938" width="22.85546875" style="5" customWidth="1"/>
    <col min="7939" max="7939" width="12.28515625" style="5" customWidth="1"/>
    <col min="7940" max="7941" width="13.85546875" style="5" customWidth="1"/>
    <col min="7942" max="7953" width="7.7109375" style="5" customWidth="1"/>
    <col min="7954" max="7955" width="7.5703125" style="5" customWidth="1"/>
    <col min="7956" max="7956" width="8.85546875" style="5" customWidth="1"/>
    <col min="7957" max="7957" width="5.7109375" style="5" customWidth="1"/>
    <col min="7958" max="7958" width="9" style="5" customWidth="1"/>
    <col min="7959" max="8192" width="9.140625" style="5"/>
    <col min="8193" max="8193" width="7.140625" style="5" customWidth="1"/>
    <col min="8194" max="8194" width="22.85546875" style="5" customWidth="1"/>
    <col min="8195" max="8195" width="12.28515625" style="5" customWidth="1"/>
    <col min="8196" max="8197" width="13.85546875" style="5" customWidth="1"/>
    <col min="8198" max="8209" width="7.7109375" style="5" customWidth="1"/>
    <col min="8210" max="8211" width="7.5703125" style="5" customWidth="1"/>
    <col min="8212" max="8212" width="8.85546875" style="5" customWidth="1"/>
    <col min="8213" max="8213" width="5.7109375" style="5" customWidth="1"/>
    <col min="8214" max="8214" width="9" style="5" customWidth="1"/>
    <col min="8215" max="8448" width="9.140625" style="5"/>
    <col min="8449" max="8449" width="7.140625" style="5" customWidth="1"/>
    <col min="8450" max="8450" width="22.85546875" style="5" customWidth="1"/>
    <col min="8451" max="8451" width="12.28515625" style="5" customWidth="1"/>
    <col min="8452" max="8453" width="13.85546875" style="5" customWidth="1"/>
    <col min="8454" max="8465" width="7.7109375" style="5" customWidth="1"/>
    <col min="8466" max="8467" width="7.5703125" style="5" customWidth="1"/>
    <col min="8468" max="8468" width="8.85546875" style="5" customWidth="1"/>
    <col min="8469" max="8469" width="5.7109375" style="5" customWidth="1"/>
    <col min="8470" max="8470" width="9" style="5" customWidth="1"/>
    <col min="8471" max="8704" width="9.140625" style="5"/>
    <col min="8705" max="8705" width="7.140625" style="5" customWidth="1"/>
    <col min="8706" max="8706" width="22.85546875" style="5" customWidth="1"/>
    <col min="8707" max="8707" width="12.28515625" style="5" customWidth="1"/>
    <col min="8708" max="8709" width="13.85546875" style="5" customWidth="1"/>
    <col min="8710" max="8721" width="7.7109375" style="5" customWidth="1"/>
    <col min="8722" max="8723" width="7.5703125" style="5" customWidth="1"/>
    <col min="8724" max="8724" width="8.85546875" style="5" customWidth="1"/>
    <col min="8725" max="8725" width="5.7109375" style="5" customWidth="1"/>
    <col min="8726" max="8726" width="9" style="5" customWidth="1"/>
    <col min="8727" max="8960" width="9.140625" style="5"/>
    <col min="8961" max="8961" width="7.140625" style="5" customWidth="1"/>
    <col min="8962" max="8962" width="22.85546875" style="5" customWidth="1"/>
    <col min="8963" max="8963" width="12.28515625" style="5" customWidth="1"/>
    <col min="8964" max="8965" width="13.85546875" style="5" customWidth="1"/>
    <col min="8966" max="8977" width="7.7109375" style="5" customWidth="1"/>
    <col min="8978" max="8979" width="7.5703125" style="5" customWidth="1"/>
    <col min="8980" max="8980" width="8.85546875" style="5" customWidth="1"/>
    <col min="8981" max="8981" width="5.7109375" style="5" customWidth="1"/>
    <col min="8982" max="8982" width="9" style="5" customWidth="1"/>
    <col min="8983" max="9216" width="9.140625" style="5"/>
    <col min="9217" max="9217" width="7.140625" style="5" customWidth="1"/>
    <col min="9218" max="9218" width="22.85546875" style="5" customWidth="1"/>
    <col min="9219" max="9219" width="12.28515625" style="5" customWidth="1"/>
    <col min="9220" max="9221" width="13.85546875" style="5" customWidth="1"/>
    <col min="9222" max="9233" width="7.7109375" style="5" customWidth="1"/>
    <col min="9234" max="9235" width="7.5703125" style="5" customWidth="1"/>
    <col min="9236" max="9236" width="8.85546875" style="5" customWidth="1"/>
    <col min="9237" max="9237" width="5.7109375" style="5" customWidth="1"/>
    <col min="9238" max="9238" width="9" style="5" customWidth="1"/>
    <col min="9239" max="9472" width="9.140625" style="5"/>
    <col min="9473" max="9473" width="7.140625" style="5" customWidth="1"/>
    <col min="9474" max="9474" width="22.85546875" style="5" customWidth="1"/>
    <col min="9475" max="9475" width="12.28515625" style="5" customWidth="1"/>
    <col min="9476" max="9477" width="13.85546875" style="5" customWidth="1"/>
    <col min="9478" max="9489" width="7.7109375" style="5" customWidth="1"/>
    <col min="9490" max="9491" width="7.5703125" style="5" customWidth="1"/>
    <col min="9492" max="9492" width="8.85546875" style="5" customWidth="1"/>
    <col min="9493" max="9493" width="5.7109375" style="5" customWidth="1"/>
    <col min="9494" max="9494" width="9" style="5" customWidth="1"/>
    <col min="9495" max="9728" width="9.140625" style="5"/>
    <col min="9729" max="9729" width="7.140625" style="5" customWidth="1"/>
    <col min="9730" max="9730" width="22.85546875" style="5" customWidth="1"/>
    <col min="9731" max="9731" width="12.28515625" style="5" customWidth="1"/>
    <col min="9732" max="9733" width="13.85546875" style="5" customWidth="1"/>
    <col min="9734" max="9745" width="7.7109375" style="5" customWidth="1"/>
    <col min="9746" max="9747" width="7.5703125" style="5" customWidth="1"/>
    <col min="9748" max="9748" width="8.85546875" style="5" customWidth="1"/>
    <col min="9749" max="9749" width="5.7109375" style="5" customWidth="1"/>
    <col min="9750" max="9750" width="9" style="5" customWidth="1"/>
    <col min="9751" max="9984" width="9.140625" style="5"/>
    <col min="9985" max="9985" width="7.140625" style="5" customWidth="1"/>
    <col min="9986" max="9986" width="22.85546875" style="5" customWidth="1"/>
    <col min="9987" max="9987" width="12.28515625" style="5" customWidth="1"/>
    <col min="9988" max="9989" width="13.85546875" style="5" customWidth="1"/>
    <col min="9990" max="10001" width="7.7109375" style="5" customWidth="1"/>
    <col min="10002" max="10003" width="7.5703125" style="5" customWidth="1"/>
    <col min="10004" max="10004" width="8.85546875" style="5" customWidth="1"/>
    <col min="10005" max="10005" width="5.7109375" style="5" customWidth="1"/>
    <col min="10006" max="10006" width="9" style="5" customWidth="1"/>
    <col min="10007" max="10240" width="9.140625" style="5"/>
    <col min="10241" max="10241" width="7.140625" style="5" customWidth="1"/>
    <col min="10242" max="10242" width="22.85546875" style="5" customWidth="1"/>
    <col min="10243" max="10243" width="12.28515625" style="5" customWidth="1"/>
    <col min="10244" max="10245" width="13.85546875" style="5" customWidth="1"/>
    <col min="10246" max="10257" width="7.7109375" style="5" customWidth="1"/>
    <col min="10258" max="10259" width="7.5703125" style="5" customWidth="1"/>
    <col min="10260" max="10260" width="8.85546875" style="5" customWidth="1"/>
    <col min="10261" max="10261" width="5.7109375" style="5" customWidth="1"/>
    <col min="10262" max="10262" width="9" style="5" customWidth="1"/>
    <col min="10263" max="10496" width="9.140625" style="5"/>
    <col min="10497" max="10497" width="7.140625" style="5" customWidth="1"/>
    <col min="10498" max="10498" width="22.85546875" style="5" customWidth="1"/>
    <col min="10499" max="10499" width="12.28515625" style="5" customWidth="1"/>
    <col min="10500" max="10501" width="13.85546875" style="5" customWidth="1"/>
    <col min="10502" max="10513" width="7.7109375" style="5" customWidth="1"/>
    <col min="10514" max="10515" width="7.5703125" style="5" customWidth="1"/>
    <col min="10516" max="10516" width="8.85546875" style="5" customWidth="1"/>
    <col min="10517" max="10517" width="5.7109375" style="5" customWidth="1"/>
    <col min="10518" max="10518" width="9" style="5" customWidth="1"/>
    <col min="10519" max="10752" width="9.140625" style="5"/>
    <col min="10753" max="10753" width="7.140625" style="5" customWidth="1"/>
    <col min="10754" max="10754" width="22.85546875" style="5" customWidth="1"/>
    <col min="10755" max="10755" width="12.28515625" style="5" customWidth="1"/>
    <col min="10756" max="10757" width="13.85546875" style="5" customWidth="1"/>
    <col min="10758" max="10769" width="7.7109375" style="5" customWidth="1"/>
    <col min="10770" max="10771" width="7.5703125" style="5" customWidth="1"/>
    <col min="10772" max="10772" width="8.85546875" style="5" customWidth="1"/>
    <col min="10773" max="10773" width="5.7109375" style="5" customWidth="1"/>
    <col min="10774" max="10774" width="9" style="5" customWidth="1"/>
    <col min="10775" max="11008" width="9.140625" style="5"/>
    <col min="11009" max="11009" width="7.140625" style="5" customWidth="1"/>
    <col min="11010" max="11010" width="22.85546875" style="5" customWidth="1"/>
    <col min="11011" max="11011" width="12.28515625" style="5" customWidth="1"/>
    <col min="11012" max="11013" width="13.85546875" style="5" customWidth="1"/>
    <col min="11014" max="11025" width="7.7109375" style="5" customWidth="1"/>
    <col min="11026" max="11027" width="7.5703125" style="5" customWidth="1"/>
    <col min="11028" max="11028" width="8.85546875" style="5" customWidth="1"/>
    <col min="11029" max="11029" width="5.7109375" style="5" customWidth="1"/>
    <col min="11030" max="11030" width="9" style="5" customWidth="1"/>
    <col min="11031" max="11264" width="9.140625" style="5"/>
    <col min="11265" max="11265" width="7.140625" style="5" customWidth="1"/>
    <col min="11266" max="11266" width="22.85546875" style="5" customWidth="1"/>
    <col min="11267" max="11267" width="12.28515625" style="5" customWidth="1"/>
    <col min="11268" max="11269" width="13.85546875" style="5" customWidth="1"/>
    <col min="11270" max="11281" width="7.7109375" style="5" customWidth="1"/>
    <col min="11282" max="11283" width="7.5703125" style="5" customWidth="1"/>
    <col min="11284" max="11284" width="8.85546875" style="5" customWidth="1"/>
    <col min="11285" max="11285" width="5.7109375" style="5" customWidth="1"/>
    <col min="11286" max="11286" width="9" style="5" customWidth="1"/>
    <col min="11287" max="11520" width="9.140625" style="5"/>
    <col min="11521" max="11521" width="7.140625" style="5" customWidth="1"/>
    <col min="11522" max="11522" width="22.85546875" style="5" customWidth="1"/>
    <col min="11523" max="11523" width="12.28515625" style="5" customWidth="1"/>
    <col min="11524" max="11525" width="13.85546875" style="5" customWidth="1"/>
    <col min="11526" max="11537" width="7.7109375" style="5" customWidth="1"/>
    <col min="11538" max="11539" width="7.5703125" style="5" customWidth="1"/>
    <col min="11540" max="11540" width="8.85546875" style="5" customWidth="1"/>
    <col min="11541" max="11541" width="5.7109375" style="5" customWidth="1"/>
    <col min="11542" max="11542" width="9" style="5" customWidth="1"/>
    <col min="11543" max="11776" width="9.140625" style="5"/>
    <col min="11777" max="11777" width="7.140625" style="5" customWidth="1"/>
    <col min="11778" max="11778" width="22.85546875" style="5" customWidth="1"/>
    <col min="11779" max="11779" width="12.28515625" style="5" customWidth="1"/>
    <col min="11780" max="11781" width="13.85546875" style="5" customWidth="1"/>
    <col min="11782" max="11793" width="7.7109375" style="5" customWidth="1"/>
    <col min="11794" max="11795" width="7.5703125" style="5" customWidth="1"/>
    <col min="11796" max="11796" width="8.85546875" style="5" customWidth="1"/>
    <col min="11797" max="11797" width="5.7109375" style="5" customWidth="1"/>
    <col min="11798" max="11798" width="9" style="5" customWidth="1"/>
    <col min="11799" max="12032" width="9.140625" style="5"/>
    <col min="12033" max="12033" width="7.140625" style="5" customWidth="1"/>
    <col min="12034" max="12034" width="22.85546875" style="5" customWidth="1"/>
    <col min="12035" max="12035" width="12.28515625" style="5" customWidth="1"/>
    <col min="12036" max="12037" width="13.85546875" style="5" customWidth="1"/>
    <col min="12038" max="12049" width="7.7109375" style="5" customWidth="1"/>
    <col min="12050" max="12051" width="7.5703125" style="5" customWidth="1"/>
    <col min="12052" max="12052" width="8.85546875" style="5" customWidth="1"/>
    <col min="12053" max="12053" width="5.7109375" style="5" customWidth="1"/>
    <col min="12054" max="12054" width="9" style="5" customWidth="1"/>
    <col min="12055" max="12288" width="9.140625" style="5"/>
    <col min="12289" max="12289" width="7.140625" style="5" customWidth="1"/>
    <col min="12290" max="12290" width="22.85546875" style="5" customWidth="1"/>
    <col min="12291" max="12291" width="12.28515625" style="5" customWidth="1"/>
    <col min="12292" max="12293" width="13.85546875" style="5" customWidth="1"/>
    <col min="12294" max="12305" width="7.7109375" style="5" customWidth="1"/>
    <col min="12306" max="12307" width="7.5703125" style="5" customWidth="1"/>
    <col min="12308" max="12308" width="8.85546875" style="5" customWidth="1"/>
    <col min="12309" max="12309" width="5.7109375" style="5" customWidth="1"/>
    <col min="12310" max="12310" width="9" style="5" customWidth="1"/>
    <col min="12311" max="12544" width="9.140625" style="5"/>
    <col min="12545" max="12545" width="7.140625" style="5" customWidth="1"/>
    <col min="12546" max="12546" width="22.85546875" style="5" customWidth="1"/>
    <col min="12547" max="12547" width="12.28515625" style="5" customWidth="1"/>
    <col min="12548" max="12549" width="13.85546875" style="5" customWidth="1"/>
    <col min="12550" max="12561" width="7.7109375" style="5" customWidth="1"/>
    <col min="12562" max="12563" width="7.5703125" style="5" customWidth="1"/>
    <col min="12564" max="12564" width="8.85546875" style="5" customWidth="1"/>
    <col min="12565" max="12565" width="5.7109375" style="5" customWidth="1"/>
    <col min="12566" max="12566" width="9" style="5" customWidth="1"/>
    <col min="12567" max="12800" width="9.140625" style="5"/>
    <col min="12801" max="12801" width="7.140625" style="5" customWidth="1"/>
    <col min="12802" max="12802" width="22.85546875" style="5" customWidth="1"/>
    <col min="12803" max="12803" width="12.28515625" style="5" customWidth="1"/>
    <col min="12804" max="12805" width="13.85546875" style="5" customWidth="1"/>
    <col min="12806" max="12817" width="7.7109375" style="5" customWidth="1"/>
    <col min="12818" max="12819" width="7.5703125" style="5" customWidth="1"/>
    <col min="12820" max="12820" width="8.85546875" style="5" customWidth="1"/>
    <col min="12821" max="12821" width="5.7109375" style="5" customWidth="1"/>
    <col min="12822" max="12822" width="9" style="5" customWidth="1"/>
    <col min="12823" max="13056" width="9.140625" style="5"/>
    <col min="13057" max="13057" width="7.140625" style="5" customWidth="1"/>
    <col min="13058" max="13058" width="22.85546875" style="5" customWidth="1"/>
    <col min="13059" max="13059" width="12.28515625" style="5" customWidth="1"/>
    <col min="13060" max="13061" width="13.85546875" style="5" customWidth="1"/>
    <col min="13062" max="13073" width="7.7109375" style="5" customWidth="1"/>
    <col min="13074" max="13075" width="7.5703125" style="5" customWidth="1"/>
    <col min="13076" max="13076" width="8.85546875" style="5" customWidth="1"/>
    <col min="13077" max="13077" width="5.7109375" style="5" customWidth="1"/>
    <col min="13078" max="13078" width="9" style="5" customWidth="1"/>
    <col min="13079" max="13312" width="9.140625" style="5"/>
    <col min="13313" max="13313" width="7.140625" style="5" customWidth="1"/>
    <col min="13314" max="13314" width="22.85546875" style="5" customWidth="1"/>
    <col min="13315" max="13315" width="12.28515625" style="5" customWidth="1"/>
    <col min="13316" max="13317" width="13.85546875" style="5" customWidth="1"/>
    <col min="13318" max="13329" width="7.7109375" style="5" customWidth="1"/>
    <col min="13330" max="13331" width="7.5703125" style="5" customWidth="1"/>
    <col min="13332" max="13332" width="8.85546875" style="5" customWidth="1"/>
    <col min="13333" max="13333" width="5.7109375" style="5" customWidth="1"/>
    <col min="13334" max="13334" width="9" style="5" customWidth="1"/>
    <col min="13335" max="13568" width="9.140625" style="5"/>
    <col min="13569" max="13569" width="7.140625" style="5" customWidth="1"/>
    <col min="13570" max="13570" width="22.85546875" style="5" customWidth="1"/>
    <col min="13571" max="13571" width="12.28515625" style="5" customWidth="1"/>
    <col min="13572" max="13573" width="13.85546875" style="5" customWidth="1"/>
    <col min="13574" max="13585" width="7.7109375" style="5" customWidth="1"/>
    <col min="13586" max="13587" width="7.5703125" style="5" customWidth="1"/>
    <col min="13588" max="13588" width="8.85546875" style="5" customWidth="1"/>
    <col min="13589" max="13589" width="5.7109375" style="5" customWidth="1"/>
    <col min="13590" max="13590" width="9" style="5" customWidth="1"/>
    <col min="13591" max="13824" width="9.140625" style="5"/>
    <col min="13825" max="13825" width="7.140625" style="5" customWidth="1"/>
    <col min="13826" max="13826" width="22.85546875" style="5" customWidth="1"/>
    <col min="13827" max="13827" width="12.28515625" style="5" customWidth="1"/>
    <col min="13828" max="13829" width="13.85546875" style="5" customWidth="1"/>
    <col min="13830" max="13841" width="7.7109375" style="5" customWidth="1"/>
    <col min="13842" max="13843" width="7.5703125" style="5" customWidth="1"/>
    <col min="13844" max="13844" width="8.85546875" style="5" customWidth="1"/>
    <col min="13845" max="13845" width="5.7109375" style="5" customWidth="1"/>
    <col min="13846" max="13846" width="9" style="5" customWidth="1"/>
    <col min="13847" max="14080" width="9.140625" style="5"/>
    <col min="14081" max="14081" width="7.140625" style="5" customWidth="1"/>
    <col min="14082" max="14082" width="22.85546875" style="5" customWidth="1"/>
    <col min="14083" max="14083" width="12.28515625" style="5" customWidth="1"/>
    <col min="14084" max="14085" width="13.85546875" style="5" customWidth="1"/>
    <col min="14086" max="14097" width="7.7109375" style="5" customWidth="1"/>
    <col min="14098" max="14099" width="7.5703125" style="5" customWidth="1"/>
    <col min="14100" max="14100" width="8.85546875" style="5" customWidth="1"/>
    <col min="14101" max="14101" width="5.7109375" style="5" customWidth="1"/>
    <col min="14102" max="14102" width="9" style="5" customWidth="1"/>
    <col min="14103" max="14336" width="9.140625" style="5"/>
    <col min="14337" max="14337" width="7.140625" style="5" customWidth="1"/>
    <col min="14338" max="14338" width="22.85546875" style="5" customWidth="1"/>
    <col min="14339" max="14339" width="12.28515625" style="5" customWidth="1"/>
    <col min="14340" max="14341" width="13.85546875" style="5" customWidth="1"/>
    <col min="14342" max="14353" width="7.7109375" style="5" customWidth="1"/>
    <col min="14354" max="14355" width="7.5703125" style="5" customWidth="1"/>
    <col min="14356" max="14356" width="8.85546875" style="5" customWidth="1"/>
    <col min="14357" max="14357" width="5.7109375" style="5" customWidth="1"/>
    <col min="14358" max="14358" width="9" style="5" customWidth="1"/>
    <col min="14359" max="14592" width="9.140625" style="5"/>
    <col min="14593" max="14593" width="7.140625" style="5" customWidth="1"/>
    <col min="14594" max="14594" width="22.85546875" style="5" customWidth="1"/>
    <col min="14595" max="14595" width="12.28515625" style="5" customWidth="1"/>
    <col min="14596" max="14597" width="13.85546875" style="5" customWidth="1"/>
    <col min="14598" max="14609" width="7.7109375" style="5" customWidth="1"/>
    <col min="14610" max="14611" width="7.5703125" style="5" customWidth="1"/>
    <col min="14612" max="14612" width="8.85546875" style="5" customWidth="1"/>
    <col min="14613" max="14613" width="5.7109375" style="5" customWidth="1"/>
    <col min="14614" max="14614" width="9" style="5" customWidth="1"/>
    <col min="14615" max="14848" width="9.140625" style="5"/>
    <col min="14849" max="14849" width="7.140625" style="5" customWidth="1"/>
    <col min="14850" max="14850" width="22.85546875" style="5" customWidth="1"/>
    <col min="14851" max="14851" width="12.28515625" style="5" customWidth="1"/>
    <col min="14852" max="14853" width="13.85546875" style="5" customWidth="1"/>
    <col min="14854" max="14865" width="7.7109375" style="5" customWidth="1"/>
    <col min="14866" max="14867" width="7.5703125" style="5" customWidth="1"/>
    <col min="14868" max="14868" width="8.85546875" style="5" customWidth="1"/>
    <col min="14869" max="14869" width="5.7109375" style="5" customWidth="1"/>
    <col min="14870" max="14870" width="9" style="5" customWidth="1"/>
    <col min="14871" max="15104" width="9.140625" style="5"/>
    <col min="15105" max="15105" width="7.140625" style="5" customWidth="1"/>
    <col min="15106" max="15106" width="22.85546875" style="5" customWidth="1"/>
    <col min="15107" max="15107" width="12.28515625" style="5" customWidth="1"/>
    <col min="15108" max="15109" width="13.85546875" style="5" customWidth="1"/>
    <col min="15110" max="15121" width="7.7109375" style="5" customWidth="1"/>
    <col min="15122" max="15123" width="7.5703125" style="5" customWidth="1"/>
    <col min="15124" max="15124" width="8.85546875" style="5" customWidth="1"/>
    <col min="15125" max="15125" width="5.7109375" style="5" customWidth="1"/>
    <col min="15126" max="15126" width="9" style="5" customWidth="1"/>
    <col min="15127" max="15360" width="9.140625" style="5"/>
    <col min="15361" max="15361" width="7.140625" style="5" customWidth="1"/>
    <col min="15362" max="15362" width="22.85546875" style="5" customWidth="1"/>
    <col min="15363" max="15363" width="12.28515625" style="5" customWidth="1"/>
    <col min="15364" max="15365" width="13.85546875" style="5" customWidth="1"/>
    <col min="15366" max="15377" width="7.7109375" style="5" customWidth="1"/>
    <col min="15378" max="15379" width="7.5703125" style="5" customWidth="1"/>
    <col min="15380" max="15380" width="8.85546875" style="5" customWidth="1"/>
    <col min="15381" max="15381" width="5.7109375" style="5" customWidth="1"/>
    <col min="15382" max="15382" width="9" style="5" customWidth="1"/>
    <col min="15383" max="15616" width="9.140625" style="5"/>
    <col min="15617" max="15617" width="7.140625" style="5" customWidth="1"/>
    <col min="15618" max="15618" width="22.85546875" style="5" customWidth="1"/>
    <col min="15619" max="15619" width="12.28515625" style="5" customWidth="1"/>
    <col min="15620" max="15621" width="13.85546875" style="5" customWidth="1"/>
    <col min="15622" max="15633" width="7.7109375" style="5" customWidth="1"/>
    <col min="15634" max="15635" width="7.5703125" style="5" customWidth="1"/>
    <col min="15636" max="15636" width="8.85546875" style="5" customWidth="1"/>
    <col min="15637" max="15637" width="5.7109375" style="5" customWidth="1"/>
    <col min="15638" max="15638" width="9" style="5" customWidth="1"/>
    <col min="15639" max="15872" width="9.140625" style="5"/>
    <col min="15873" max="15873" width="7.140625" style="5" customWidth="1"/>
    <col min="15874" max="15874" width="22.85546875" style="5" customWidth="1"/>
    <col min="15875" max="15875" width="12.28515625" style="5" customWidth="1"/>
    <col min="15876" max="15877" width="13.85546875" style="5" customWidth="1"/>
    <col min="15878" max="15889" width="7.7109375" style="5" customWidth="1"/>
    <col min="15890" max="15891" width="7.5703125" style="5" customWidth="1"/>
    <col min="15892" max="15892" width="8.85546875" style="5" customWidth="1"/>
    <col min="15893" max="15893" width="5.7109375" style="5" customWidth="1"/>
    <col min="15894" max="15894" width="9" style="5" customWidth="1"/>
    <col min="15895" max="16128" width="9.140625" style="5"/>
    <col min="16129" max="16129" width="7.140625" style="5" customWidth="1"/>
    <col min="16130" max="16130" width="22.85546875" style="5" customWidth="1"/>
    <col min="16131" max="16131" width="12.28515625" style="5" customWidth="1"/>
    <col min="16132" max="16133" width="13.85546875" style="5" customWidth="1"/>
    <col min="16134" max="16145" width="7.7109375" style="5" customWidth="1"/>
    <col min="16146" max="16147" width="7.5703125" style="5" customWidth="1"/>
    <col min="16148" max="16148" width="8.85546875" style="5" customWidth="1"/>
    <col min="16149" max="16149" width="5.7109375" style="5" customWidth="1"/>
    <col min="16150" max="16150" width="9" style="5" customWidth="1"/>
    <col min="16151" max="16384" width="9.140625" style="5"/>
  </cols>
  <sheetData>
    <row r="1" spans="1:22" s="1" customFormat="1" ht="12">
      <c r="V1" s="2" t="s">
        <v>0</v>
      </c>
    </row>
    <row r="2" spans="1:22" s="1" customFormat="1" ht="24" customHeight="1">
      <c r="T2" s="52" t="s">
        <v>1</v>
      </c>
      <c r="U2" s="52"/>
      <c r="V2" s="52"/>
    </row>
    <row r="3" spans="1:22" s="1" customFormat="1" ht="12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</row>
    <row r="4" spans="1:22" s="1" customFormat="1" ht="12">
      <c r="G4" s="2" t="s">
        <v>3</v>
      </c>
      <c r="H4" s="3" t="s">
        <v>270</v>
      </c>
      <c r="I4" s="4" t="s">
        <v>4</v>
      </c>
      <c r="J4" s="3" t="s">
        <v>261</v>
      </c>
      <c r="K4" s="1" t="s">
        <v>5</v>
      </c>
    </row>
    <row r="5" spans="1:22" ht="11.25" customHeight="1"/>
    <row r="6" spans="1:22" s="1" customFormat="1" ht="12" customHeight="1">
      <c r="F6" s="2" t="s">
        <v>6</v>
      </c>
      <c r="G6" s="67" t="s">
        <v>256</v>
      </c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22" s="6" customFormat="1" ht="12.75" customHeight="1">
      <c r="G7" s="54" t="s">
        <v>7</v>
      </c>
      <c r="H7" s="54"/>
      <c r="I7" s="54"/>
      <c r="J7" s="54"/>
      <c r="K7" s="54"/>
      <c r="L7" s="54"/>
      <c r="M7" s="54"/>
      <c r="N7" s="54"/>
      <c r="O7" s="54"/>
      <c r="P7" s="54"/>
      <c r="Q7" s="7"/>
    </row>
    <row r="8" spans="1:22" ht="11.25" customHeight="1"/>
    <row r="9" spans="1:22" s="1" customFormat="1" ht="12">
      <c r="I9" s="2" t="s">
        <v>8</v>
      </c>
      <c r="J9" s="3" t="s">
        <v>261</v>
      </c>
      <c r="K9" s="1" t="s">
        <v>9</v>
      </c>
    </row>
    <row r="10" spans="1:22" ht="11.25" customHeight="1"/>
    <row r="11" spans="1:22" s="1" customFormat="1" ht="12" customHeight="1">
      <c r="G11" s="2" t="s">
        <v>10</v>
      </c>
      <c r="H11" s="68" t="s">
        <v>265</v>
      </c>
      <c r="I11" s="68"/>
      <c r="J11" s="68"/>
      <c r="K11" s="68"/>
      <c r="L11" s="68"/>
      <c r="M11" s="68"/>
      <c r="N11" s="68"/>
      <c r="O11" s="68"/>
      <c r="P11" s="68"/>
      <c r="Q11" s="68"/>
      <c r="R11" s="68"/>
    </row>
    <row r="12" spans="1:22" s="6" customFormat="1" ht="12.75" customHeight="1">
      <c r="H12" s="54" t="s">
        <v>11</v>
      </c>
      <c r="I12" s="54"/>
      <c r="J12" s="54"/>
      <c r="K12" s="54"/>
      <c r="L12" s="54"/>
      <c r="M12" s="54"/>
      <c r="N12" s="54"/>
      <c r="O12" s="54"/>
      <c r="P12" s="54"/>
      <c r="Q12" s="54"/>
    </row>
    <row r="13" spans="1:22" ht="11.25" customHeight="1"/>
    <row r="14" spans="1:22" s="6" customFormat="1" ht="74.25" customHeight="1">
      <c r="A14" s="59" t="s">
        <v>12</v>
      </c>
      <c r="B14" s="59" t="s">
        <v>13</v>
      </c>
      <c r="C14" s="59" t="s">
        <v>14</v>
      </c>
      <c r="D14" s="59" t="s">
        <v>15</v>
      </c>
      <c r="E14" s="59" t="s">
        <v>262</v>
      </c>
      <c r="F14" s="64" t="s">
        <v>263</v>
      </c>
      <c r="G14" s="65"/>
      <c r="H14" s="64" t="s">
        <v>264</v>
      </c>
      <c r="I14" s="69"/>
      <c r="J14" s="69"/>
      <c r="K14" s="69"/>
      <c r="L14" s="69"/>
      <c r="M14" s="69"/>
      <c r="N14" s="69"/>
      <c r="O14" s="69"/>
      <c r="P14" s="69"/>
      <c r="Q14" s="65"/>
      <c r="R14" s="64" t="s">
        <v>16</v>
      </c>
      <c r="S14" s="65"/>
      <c r="T14" s="55" t="s">
        <v>17</v>
      </c>
      <c r="U14" s="56"/>
      <c r="V14" s="59" t="s">
        <v>18</v>
      </c>
    </row>
    <row r="15" spans="1:22" s="6" customFormat="1" ht="15" customHeight="1">
      <c r="A15" s="60"/>
      <c r="B15" s="60"/>
      <c r="C15" s="60"/>
      <c r="D15" s="60"/>
      <c r="E15" s="60"/>
      <c r="F15" s="62" t="s">
        <v>19</v>
      </c>
      <c r="G15" s="62" t="s">
        <v>20</v>
      </c>
      <c r="H15" s="64" t="s">
        <v>21</v>
      </c>
      <c r="I15" s="65"/>
      <c r="J15" s="64" t="s">
        <v>22</v>
      </c>
      <c r="K15" s="65"/>
      <c r="L15" s="64" t="s">
        <v>23</v>
      </c>
      <c r="M15" s="65"/>
      <c r="N15" s="64" t="s">
        <v>24</v>
      </c>
      <c r="O15" s="65"/>
      <c r="P15" s="64" t="s">
        <v>25</v>
      </c>
      <c r="Q15" s="65"/>
      <c r="R15" s="62" t="s">
        <v>19</v>
      </c>
      <c r="S15" s="62" t="s">
        <v>20</v>
      </c>
      <c r="T15" s="57"/>
      <c r="U15" s="58"/>
      <c r="V15" s="60"/>
    </row>
    <row r="16" spans="1:22" s="6" customFormat="1" ht="78" customHeight="1">
      <c r="A16" s="61"/>
      <c r="B16" s="61"/>
      <c r="C16" s="61"/>
      <c r="D16" s="61"/>
      <c r="E16" s="57"/>
      <c r="F16" s="63"/>
      <c r="G16" s="63"/>
      <c r="H16" s="8" t="s">
        <v>26</v>
      </c>
      <c r="I16" s="8" t="s">
        <v>27</v>
      </c>
      <c r="J16" s="8" t="s">
        <v>26</v>
      </c>
      <c r="K16" s="8" t="s">
        <v>27</v>
      </c>
      <c r="L16" s="8" t="s">
        <v>26</v>
      </c>
      <c r="M16" s="8" t="s">
        <v>27</v>
      </c>
      <c r="N16" s="8" t="s">
        <v>26</v>
      </c>
      <c r="O16" s="8" t="s">
        <v>27</v>
      </c>
      <c r="P16" s="8" t="s">
        <v>26</v>
      </c>
      <c r="Q16" s="8" t="s">
        <v>27</v>
      </c>
      <c r="R16" s="63"/>
      <c r="S16" s="63"/>
      <c r="T16" s="9" t="s">
        <v>28</v>
      </c>
      <c r="U16" s="9" t="s">
        <v>29</v>
      </c>
      <c r="V16" s="61"/>
    </row>
    <row r="17" spans="1:28" s="6" customFormat="1" ht="11.2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  <c r="Q17" s="10">
        <v>17</v>
      </c>
      <c r="R17" s="10">
        <v>18</v>
      </c>
      <c r="S17" s="10">
        <v>19</v>
      </c>
      <c r="T17" s="10">
        <v>20</v>
      </c>
      <c r="U17" s="10">
        <v>21</v>
      </c>
      <c r="V17" s="10">
        <v>22</v>
      </c>
    </row>
    <row r="18" spans="1:28" s="1" customFormat="1">
      <c r="A18" s="66" t="s">
        <v>30</v>
      </c>
      <c r="B18" s="66"/>
      <c r="C18" s="66"/>
      <c r="D18" s="19" t="str">
        <f>D19</f>
        <v>нд</v>
      </c>
      <c r="E18" s="50">
        <f t="shared" ref="E18:U18" si="0">E19</f>
        <v>3.1168815533333332</v>
      </c>
      <c r="F18" s="19" t="str">
        <f t="shared" si="0"/>
        <v>нд</v>
      </c>
      <c r="G18" s="50">
        <f t="shared" si="0"/>
        <v>21.540289375000004</v>
      </c>
      <c r="H18" s="50">
        <f t="shared" si="0"/>
        <v>9.7423786416666669</v>
      </c>
      <c r="I18" s="50">
        <f t="shared" si="0"/>
        <v>1.9658839583333336</v>
      </c>
      <c r="J18" s="50">
        <f t="shared" si="0"/>
        <v>2.4355946604166667</v>
      </c>
      <c r="K18" s="50">
        <f t="shared" si="0"/>
        <v>0.2</v>
      </c>
      <c r="L18" s="50">
        <f t="shared" si="0"/>
        <v>2.4355946604166667</v>
      </c>
      <c r="M18" s="50">
        <f t="shared" si="0"/>
        <v>0.47564975833333334</v>
      </c>
      <c r="N18" s="50">
        <f t="shared" si="0"/>
        <v>2.4355946604166667</v>
      </c>
      <c r="O18" s="50">
        <f t="shared" si="0"/>
        <v>1.2902342000000002</v>
      </c>
      <c r="P18" s="50">
        <f t="shared" si="0"/>
        <v>2.4355946604166667</v>
      </c>
      <c r="Q18" s="50">
        <f t="shared" si="0"/>
        <v>0</v>
      </c>
      <c r="R18" s="50" t="str">
        <f t="shared" si="0"/>
        <v>нд</v>
      </c>
      <c r="S18" s="50">
        <f t="shared" si="0"/>
        <v>7.7729743783333349</v>
      </c>
      <c r="T18" s="50">
        <f t="shared" si="0"/>
        <v>-7.7764946833333335</v>
      </c>
      <c r="U18" s="50">
        <f t="shared" si="0"/>
        <v>-79.82131437670111</v>
      </c>
      <c r="V18" s="42"/>
      <c r="W18" s="42"/>
      <c r="X18" s="42"/>
      <c r="Y18" s="42"/>
      <c r="Z18" s="42"/>
      <c r="AA18" s="42"/>
      <c r="AB18" s="42"/>
    </row>
    <row r="19" spans="1:28" s="6" customFormat="1" ht="48">
      <c r="A19" s="12" t="s">
        <v>32</v>
      </c>
      <c r="B19" s="13" t="s">
        <v>33</v>
      </c>
      <c r="C19" s="14" t="s">
        <v>34</v>
      </c>
      <c r="D19" s="19" t="s">
        <v>253</v>
      </c>
      <c r="E19" s="51">
        <f>E20+E21+E22+E23+E25+E24</f>
        <v>3.1168815533333332</v>
      </c>
      <c r="F19" s="50" t="s">
        <v>253</v>
      </c>
      <c r="G19" s="51">
        <f>G20+G21+G22+G23+G25+G24</f>
        <v>21.540289375000004</v>
      </c>
      <c r="H19" s="51">
        <f t="shared" ref="H19:T19" si="1">H20+H21+H22+H23+H25+H24</f>
        <v>9.7423786416666669</v>
      </c>
      <c r="I19" s="51">
        <f t="shared" si="1"/>
        <v>1.9658839583333336</v>
      </c>
      <c r="J19" s="51">
        <f t="shared" si="1"/>
        <v>2.4355946604166667</v>
      </c>
      <c r="K19" s="51">
        <f t="shared" si="1"/>
        <v>0.2</v>
      </c>
      <c r="L19" s="51">
        <f t="shared" si="1"/>
        <v>2.4355946604166667</v>
      </c>
      <c r="M19" s="51">
        <f t="shared" si="1"/>
        <v>0.47564975833333334</v>
      </c>
      <c r="N19" s="51">
        <f t="shared" si="1"/>
        <v>2.4355946604166667</v>
      </c>
      <c r="O19" s="51">
        <f t="shared" si="1"/>
        <v>1.2902342000000002</v>
      </c>
      <c r="P19" s="51">
        <f t="shared" si="1"/>
        <v>2.4355946604166667</v>
      </c>
      <c r="Q19" s="51">
        <f t="shared" si="1"/>
        <v>0</v>
      </c>
      <c r="R19" s="50" t="s">
        <v>253</v>
      </c>
      <c r="S19" s="51">
        <f t="shared" si="1"/>
        <v>7.7729743783333349</v>
      </c>
      <c r="T19" s="51">
        <f t="shared" si="1"/>
        <v>-7.7764946833333335</v>
      </c>
      <c r="U19" s="51">
        <f>I19/H19*100-100</f>
        <v>-79.82131437670111</v>
      </c>
      <c r="V19" s="11"/>
    </row>
    <row r="20" spans="1:28" s="40" customFormat="1" ht="12">
      <c r="A20" s="15" t="s">
        <v>35</v>
      </c>
      <c r="B20" s="16" t="s">
        <v>36</v>
      </c>
      <c r="C20" s="17" t="s">
        <v>34</v>
      </c>
      <c r="D20" s="18" t="s">
        <v>253</v>
      </c>
      <c r="E20" s="49">
        <f>E44</f>
        <v>0</v>
      </c>
      <c r="F20" s="49" t="s">
        <v>253</v>
      </c>
      <c r="G20" s="49">
        <f>G44</f>
        <v>0</v>
      </c>
      <c r="H20" s="49">
        <f t="shared" ref="H20:S20" si="2">H44</f>
        <v>0</v>
      </c>
      <c r="I20" s="49">
        <f t="shared" si="2"/>
        <v>0</v>
      </c>
      <c r="J20" s="49">
        <f t="shared" si="2"/>
        <v>0</v>
      </c>
      <c r="K20" s="49">
        <f t="shared" si="2"/>
        <v>0</v>
      </c>
      <c r="L20" s="49">
        <f t="shared" si="2"/>
        <v>0</v>
      </c>
      <c r="M20" s="49">
        <f t="shared" si="2"/>
        <v>0</v>
      </c>
      <c r="N20" s="49">
        <f t="shared" si="2"/>
        <v>0</v>
      </c>
      <c r="O20" s="49">
        <f t="shared" si="2"/>
        <v>0</v>
      </c>
      <c r="P20" s="49">
        <f t="shared" si="2"/>
        <v>0</v>
      </c>
      <c r="Q20" s="49">
        <f t="shared" si="2"/>
        <v>0</v>
      </c>
      <c r="R20" s="49" t="s">
        <v>253</v>
      </c>
      <c r="S20" s="49">
        <f t="shared" si="2"/>
        <v>0</v>
      </c>
      <c r="T20" s="49">
        <f t="shared" ref="T20" si="3">T44</f>
        <v>0</v>
      </c>
      <c r="U20" s="49">
        <v>0</v>
      </c>
      <c r="V20" s="18"/>
    </row>
    <row r="21" spans="1:28" s="41" customFormat="1" ht="24">
      <c r="A21" s="15" t="s">
        <v>37</v>
      </c>
      <c r="B21" s="16" t="s">
        <v>38</v>
      </c>
      <c r="C21" s="17" t="s">
        <v>34</v>
      </c>
      <c r="D21" s="18" t="s">
        <v>253</v>
      </c>
      <c r="E21" s="49">
        <f>E64</f>
        <v>0</v>
      </c>
      <c r="F21" s="49" t="s">
        <v>253</v>
      </c>
      <c r="G21" s="49">
        <f>G64</f>
        <v>0</v>
      </c>
      <c r="H21" s="49">
        <f t="shared" ref="H21:Q21" si="4">H64</f>
        <v>0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49">
        <f t="shared" si="4"/>
        <v>0</v>
      </c>
      <c r="M21" s="49">
        <f t="shared" si="4"/>
        <v>0</v>
      </c>
      <c r="N21" s="49">
        <f t="shared" si="4"/>
        <v>0</v>
      </c>
      <c r="O21" s="49">
        <f t="shared" si="4"/>
        <v>0</v>
      </c>
      <c r="P21" s="49">
        <f t="shared" si="4"/>
        <v>0</v>
      </c>
      <c r="Q21" s="49">
        <f t="shared" si="4"/>
        <v>0</v>
      </c>
      <c r="R21" s="49" t="s">
        <v>253</v>
      </c>
      <c r="S21" s="49">
        <f t="shared" ref="S21:T21" si="5">S64</f>
        <v>0</v>
      </c>
      <c r="T21" s="49">
        <f t="shared" si="5"/>
        <v>0</v>
      </c>
      <c r="U21" s="49" t="e">
        <f t="shared" ref="U21:U25" si="6">I21/H21*100-100</f>
        <v>#DIV/0!</v>
      </c>
      <c r="V21" s="18"/>
    </row>
    <row r="22" spans="1:28" s="41" customFormat="1" ht="48.75">
      <c r="A22" s="15" t="s">
        <v>39</v>
      </c>
      <c r="B22" s="18" t="s">
        <v>40</v>
      </c>
      <c r="C22" s="17" t="s">
        <v>34</v>
      </c>
      <c r="D22" s="18" t="s">
        <v>253</v>
      </c>
      <c r="E22" s="49">
        <f>E75</f>
        <v>0</v>
      </c>
      <c r="F22" s="49" t="s">
        <v>253</v>
      </c>
      <c r="G22" s="49">
        <f>G75</f>
        <v>0</v>
      </c>
      <c r="H22" s="49">
        <f t="shared" ref="H22:Q22" si="7">H75</f>
        <v>0</v>
      </c>
      <c r="I22" s="49">
        <f t="shared" si="7"/>
        <v>0</v>
      </c>
      <c r="J22" s="49">
        <f t="shared" si="7"/>
        <v>0</v>
      </c>
      <c r="K22" s="49">
        <f t="shared" si="7"/>
        <v>0</v>
      </c>
      <c r="L22" s="49">
        <f t="shared" si="7"/>
        <v>0</v>
      </c>
      <c r="M22" s="49">
        <f t="shared" si="7"/>
        <v>0</v>
      </c>
      <c r="N22" s="49">
        <f t="shared" si="7"/>
        <v>0</v>
      </c>
      <c r="O22" s="49">
        <f t="shared" si="7"/>
        <v>0</v>
      </c>
      <c r="P22" s="49">
        <f t="shared" si="7"/>
        <v>0</v>
      </c>
      <c r="Q22" s="49">
        <f t="shared" si="7"/>
        <v>0</v>
      </c>
      <c r="R22" s="49" t="s">
        <v>253</v>
      </c>
      <c r="S22" s="49">
        <f t="shared" ref="S22:T22" si="8">S75</f>
        <v>0</v>
      </c>
      <c r="T22" s="49">
        <f t="shared" si="8"/>
        <v>0</v>
      </c>
      <c r="U22" s="49">
        <v>0</v>
      </c>
      <c r="V22" s="18"/>
    </row>
    <row r="23" spans="1:28" s="41" customFormat="1" ht="24">
      <c r="A23" s="15" t="s">
        <v>41</v>
      </c>
      <c r="B23" s="16" t="s">
        <v>42</v>
      </c>
      <c r="C23" s="17" t="s">
        <v>34</v>
      </c>
      <c r="D23" s="18" t="s">
        <v>253</v>
      </c>
      <c r="E23" s="49">
        <f>E78</f>
        <v>1.73410317</v>
      </c>
      <c r="F23" s="49" t="s">
        <v>253</v>
      </c>
      <c r="G23" s="49">
        <f>G78</f>
        <v>21.543741038333337</v>
      </c>
      <c r="H23" s="49">
        <f t="shared" ref="H23:Q23" si="9">H78</f>
        <v>9.7423786416666669</v>
      </c>
      <c r="I23" s="49">
        <f t="shared" si="9"/>
        <v>1.9658839583333336</v>
      </c>
      <c r="J23" s="49">
        <f t="shared" si="9"/>
        <v>2.4355946604166667</v>
      </c>
      <c r="K23" s="49">
        <f t="shared" si="9"/>
        <v>0.2</v>
      </c>
      <c r="L23" s="49">
        <f t="shared" si="9"/>
        <v>2.4355946604166667</v>
      </c>
      <c r="M23" s="49">
        <f t="shared" si="9"/>
        <v>0.47564975833333334</v>
      </c>
      <c r="N23" s="49">
        <f t="shared" si="9"/>
        <v>2.4355946604166667</v>
      </c>
      <c r="O23" s="49">
        <f t="shared" si="9"/>
        <v>1.2902342000000002</v>
      </c>
      <c r="P23" s="49">
        <f t="shared" si="9"/>
        <v>2.4355946604166667</v>
      </c>
      <c r="Q23" s="49">
        <f t="shared" si="9"/>
        <v>0</v>
      </c>
      <c r="R23" s="49" t="s">
        <v>253</v>
      </c>
      <c r="S23" s="49">
        <f t="shared" ref="S23:T23" si="10">S78</f>
        <v>7.7764260416666682</v>
      </c>
      <c r="T23" s="49">
        <f t="shared" si="10"/>
        <v>-7.7764946833333335</v>
      </c>
      <c r="U23" s="49">
        <f t="shared" si="6"/>
        <v>-79.82131437670111</v>
      </c>
      <c r="V23" s="18"/>
    </row>
    <row r="24" spans="1:28" s="41" customFormat="1" ht="24">
      <c r="A24" s="15" t="s">
        <v>43</v>
      </c>
      <c r="B24" s="16" t="s">
        <v>44</v>
      </c>
      <c r="C24" s="17" t="s">
        <v>34</v>
      </c>
      <c r="D24" s="18" t="s">
        <v>253</v>
      </c>
      <c r="E24" s="49">
        <f>E82</f>
        <v>0</v>
      </c>
      <c r="F24" s="49" t="s">
        <v>253</v>
      </c>
      <c r="G24" s="49">
        <f>G82</f>
        <v>0</v>
      </c>
      <c r="H24" s="49">
        <f t="shared" ref="H24:Q24" si="11">H82</f>
        <v>0</v>
      </c>
      <c r="I24" s="49">
        <f t="shared" si="11"/>
        <v>0</v>
      </c>
      <c r="J24" s="49">
        <f t="shared" si="11"/>
        <v>0</v>
      </c>
      <c r="K24" s="49">
        <f t="shared" si="11"/>
        <v>0</v>
      </c>
      <c r="L24" s="49">
        <f t="shared" si="11"/>
        <v>0</v>
      </c>
      <c r="M24" s="49">
        <f t="shared" si="11"/>
        <v>0</v>
      </c>
      <c r="N24" s="49">
        <f t="shared" si="11"/>
        <v>0</v>
      </c>
      <c r="O24" s="49">
        <f t="shared" si="11"/>
        <v>0</v>
      </c>
      <c r="P24" s="49">
        <f t="shared" si="11"/>
        <v>0</v>
      </c>
      <c r="Q24" s="49">
        <f t="shared" si="11"/>
        <v>0</v>
      </c>
      <c r="R24" s="49" t="s">
        <v>253</v>
      </c>
      <c r="S24" s="49">
        <f t="shared" ref="S24:T24" si="12">S82</f>
        <v>0</v>
      </c>
      <c r="T24" s="49">
        <f t="shared" si="12"/>
        <v>0</v>
      </c>
      <c r="U24" s="49">
        <v>0</v>
      </c>
      <c r="V24" s="18"/>
    </row>
    <row r="25" spans="1:28" s="41" customFormat="1">
      <c r="A25" s="15" t="s">
        <v>45</v>
      </c>
      <c r="B25" s="18" t="s">
        <v>46</v>
      </c>
      <c r="C25" s="17" t="s">
        <v>34</v>
      </c>
      <c r="D25" s="18" t="s">
        <v>253</v>
      </c>
      <c r="E25" s="49">
        <f>E83</f>
        <v>1.3827783833333334</v>
      </c>
      <c r="F25" s="49" t="s">
        <v>253</v>
      </c>
      <c r="G25" s="49">
        <f>G83</f>
        <v>-3.4516633333335212E-3</v>
      </c>
      <c r="H25" s="49">
        <f t="shared" ref="H25:Q25" si="13">H83</f>
        <v>0</v>
      </c>
      <c r="I25" s="49">
        <f t="shared" si="13"/>
        <v>0</v>
      </c>
      <c r="J25" s="49">
        <f t="shared" si="13"/>
        <v>0</v>
      </c>
      <c r="K25" s="49">
        <f t="shared" si="13"/>
        <v>0</v>
      </c>
      <c r="L25" s="49">
        <f t="shared" si="13"/>
        <v>0</v>
      </c>
      <c r="M25" s="49">
        <f t="shared" si="13"/>
        <v>0</v>
      </c>
      <c r="N25" s="49">
        <f t="shared" si="13"/>
        <v>0</v>
      </c>
      <c r="O25" s="49">
        <f t="shared" si="13"/>
        <v>0</v>
      </c>
      <c r="P25" s="49">
        <f t="shared" si="13"/>
        <v>0</v>
      </c>
      <c r="Q25" s="49">
        <f t="shared" si="13"/>
        <v>0</v>
      </c>
      <c r="R25" s="49" t="s">
        <v>253</v>
      </c>
      <c r="S25" s="49">
        <f t="shared" ref="S25:T25" si="14">S83</f>
        <v>-3.4516633333335212E-3</v>
      </c>
      <c r="T25" s="49">
        <f t="shared" si="14"/>
        <v>0</v>
      </c>
      <c r="U25" s="49" t="e">
        <f t="shared" si="6"/>
        <v>#DIV/0!</v>
      </c>
      <c r="V25" s="18"/>
    </row>
    <row r="26" spans="1:28" ht="36.75">
      <c r="A26" s="12" t="s">
        <v>47</v>
      </c>
      <c r="B26" s="19" t="s">
        <v>48</v>
      </c>
      <c r="C26" s="14" t="s">
        <v>34</v>
      </c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28" ht="24.75">
      <c r="A27" s="12" t="s">
        <v>49</v>
      </c>
      <c r="B27" s="19" t="s">
        <v>50</v>
      </c>
      <c r="C27" s="14" t="s">
        <v>34</v>
      </c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28">
      <c r="A28" s="12" t="s">
        <v>51</v>
      </c>
      <c r="B28" s="19" t="s">
        <v>52</v>
      </c>
      <c r="C28" s="14" t="s">
        <v>34</v>
      </c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28" ht="24.75">
      <c r="A29" s="12" t="s">
        <v>53</v>
      </c>
      <c r="B29" s="19" t="s">
        <v>54</v>
      </c>
      <c r="C29" s="14" t="s">
        <v>34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28" ht="36.75">
      <c r="A30" s="12" t="s">
        <v>55</v>
      </c>
      <c r="B30" s="19" t="s">
        <v>56</v>
      </c>
      <c r="C30" s="14" t="s">
        <v>34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28">
      <c r="A31" s="12" t="s">
        <v>57</v>
      </c>
      <c r="B31" s="19" t="s">
        <v>58</v>
      </c>
      <c r="C31" s="14" t="s">
        <v>34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28" ht="24.75">
      <c r="A32" s="12" t="s">
        <v>59</v>
      </c>
      <c r="B32" s="19" t="s">
        <v>44</v>
      </c>
      <c r="C32" s="14" t="s">
        <v>34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1:22">
      <c r="A33" s="12" t="s">
        <v>60</v>
      </c>
      <c r="B33" s="19" t="s">
        <v>46</v>
      </c>
      <c r="C33" s="14" t="s">
        <v>34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</row>
    <row r="34" spans="1:22" ht="60.75">
      <c r="A34" s="12" t="s">
        <v>61</v>
      </c>
      <c r="B34" s="19" t="s">
        <v>62</v>
      </c>
      <c r="C34" s="14" t="s">
        <v>34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</row>
    <row r="35" spans="1:22">
      <c r="A35" s="12" t="s">
        <v>63</v>
      </c>
      <c r="B35" s="19" t="s">
        <v>52</v>
      </c>
      <c r="C35" s="14" t="s">
        <v>34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</row>
    <row r="36" spans="1:22" ht="24.75">
      <c r="A36" s="12" t="s">
        <v>64</v>
      </c>
      <c r="B36" s="19" t="s">
        <v>65</v>
      </c>
      <c r="C36" s="14" t="s">
        <v>34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</row>
    <row r="37" spans="1:22" ht="24.75">
      <c r="A37" s="12" t="s">
        <v>66</v>
      </c>
      <c r="B37" s="19" t="s">
        <v>67</v>
      </c>
      <c r="C37" s="14" t="s">
        <v>34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</row>
    <row r="38" spans="1:22" ht="24.75">
      <c r="A38" s="12" t="s">
        <v>68</v>
      </c>
      <c r="B38" s="19" t="s">
        <v>44</v>
      </c>
      <c r="C38" s="14" t="s">
        <v>34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>
      <c r="A39" s="12" t="s">
        <v>69</v>
      </c>
      <c r="B39" s="19" t="s">
        <v>46</v>
      </c>
      <c r="C39" s="14" t="s">
        <v>34</v>
      </c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</row>
    <row r="40" spans="1:22">
      <c r="A40" s="12" t="s">
        <v>70</v>
      </c>
      <c r="B40" s="19" t="s">
        <v>71</v>
      </c>
      <c r="C40" s="14" t="s">
        <v>34</v>
      </c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</row>
    <row r="41" spans="1:22">
      <c r="A41" s="20"/>
      <c r="B41" s="21"/>
      <c r="C41" s="22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</row>
    <row r="42" spans="1:22">
      <c r="A42" s="23" t="s">
        <v>31</v>
      </c>
      <c r="B42" s="23" t="s">
        <v>72</v>
      </c>
      <c r="C42" s="24" t="s">
        <v>34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</row>
    <row r="43" spans="1:22" s="48" customFormat="1" ht="51">
      <c r="A43" s="25" t="s">
        <v>73</v>
      </c>
      <c r="B43" s="26" t="s">
        <v>74</v>
      </c>
      <c r="C43" s="27" t="s">
        <v>34</v>
      </c>
      <c r="D43" s="46" t="s">
        <v>253</v>
      </c>
      <c r="E43" s="47">
        <f>E44+E64+E75+E78+E82+E83</f>
        <v>3.1168815533333332</v>
      </c>
      <c r="F43" s="46" t="s">
        <v>253</v>
      </c>
      <c r="G43" s="47">
        <f t="shared" ref="G43:Q43" si="15">G44+G64+G75+G78+G82+G83</f>
        <v>21.540289375000004</v>
      </c>
      <c r="H43" s="47">
        <f t="shared" si="15"/>
        <v>9.7423786416666669</v>
      </c>
      <c r="I43" s="47">
        <f t="shared" si="15"/>
        <v>1.9658839583333336</v>
      </c>
      <c r="J43" s="47">
        <f t="shared" si="15"/>
        <v>2.4355946604166667</v>
      </c>
      <c r="K43" s="47">
        <f t="shared" si="15"/>
        <v>0.2</v>
      </c>
      <c r="L43" s="47">
        <f t="shared" si="15"/>
        <v>2.4355946604166667</v>
      </c>
      <c r="M43" s="47">
        <f t="shared" si="15"/>
        <v>0.47564975833333334</v>
      </c>
      <c r="N43" s="47">
        <f t="shared" si="15"/>
        <v>2.4355946604166667</v>
      </c>
      <c r="O43" s="47">
        <f t="shared" si="15"/>
        <v>1.2902342000000002</v>
      </c>
      <c r="P43" s="47">
        <f t="shared" si="15"/>
        <v>2.4355946604166667</v>
      </c>
      <c r="Q43" s="47">
        <f t="shared" si="15"/>
        <v>0</v>
      </c>
      <c r="R43" s="46" t="s">
        <v>253</v>
      </c>
      <c r="S43" s="47">
        <f>S44+S64+S75+S78+S82+S83</f>
        <v>7.7729743783333349</v>
      </c>
      <c r="T43" s="47">
        <f>I43-H43</f>
        <v>-7.7764946833333335</v>
      </c>
      <c r="U43" s="47">
        <f>I43/H43*100-100</f>
        <v>-79.82131437670111</v>
      </c>
      <c r="V43" s="46"/>
    </row>
    <row r="44" spans="1:22" s="41" customFormat="1" ht="24">
      <c r="A44" s="28" t="s">
        <v>75</v>
      </c>
      <c r="B44" s="29" t="s">
        <v>76</v>
      </c>
      <c r="C44" s="17" t="s">
        <v>34</v>
      </c>
      <c r="D44" s="43" t="s">
        <v>253</v>
      </c>
      <c r="E44" s="45">
        <v>0</v>
      </c>
      <c r="F44" s="43" t="s">
        <v>253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 t="s">
        <v>253</v>
      </c>
      <c r="S44" s="45">
        <v>0</v>
      </c>
      <c r="T44" s="45">
        <v>0</v>
      </c>
      <c r="U44" s="45">
        <v>0</v>
      </c>
      <c r="V44" s="43"/>
    </row>
    <row r="45" spans="1:22" ht="36">
      <c r="A45" s="23" t="s">
        <v>77</v>
      </c>
      <c r="B45" s="30" t="s">
        <v>78</v>
      </c>
      <c r="C45" s="14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</row>
    <row r="46" spans="1:22" ht="48">
      <c r="A46" s="23" t="s">
        <v>79</v>
      </c>
      <c r="B46" s="30" t="s">
        <v>80</v>
      </c>
      <c r="C46" s="14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</row>
    <row r="47" spans="1:22" ht="48">
      <c r="A47" s="23" t="s">
        <v>81</v>
      </c>
      <c r="B47" s="30" t="s">
        <v>82</v>
      </c>
      <c r="C47" s="14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</row>
    <row r="48" spans="1:22" ht="48">
      <c r="A48" s="23" t="s">
        <v>83</v>
      </c>
      <c r="B48" s="30" t="s">
        <v>84</v>
      </c>
      <c r="C48" s="14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</row>
    <row r="49" spans="1:22" ht="36">
      <c r="A49" s="23" t="s">
        <v>85</v>
      </c>
      <c r="B49" s="30" t="s">
        <v>86</v>
      </c>
      <c r="C49" s="14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</row>
    <row r="50" spans="1:22" ht="48">
      <c r="A50" s="23" t="s">
        <v>87</v>
      </c>
      <c r="B50" s="30" t="s">
        <v>88</v>
      </c>
      <c r="C50" s="1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</row>
    <row r="51" spans="1:22" ht="36">
      <c r="A51" s="23" t="s">
        <v>89</v>
      </c>
      <c r="B51" s="30" t="s">
        <v>90</v>
      </c>
      <c r="C51" s="14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</row>
    <row r="52" spans="1:22" ht="36">
      <c r="A52" s="23" t="s">
        <v>91</v>
      </c>
      <c r="B52" s="30" t="s">
        <v>92</v>
      </c>
      <c r="C52" s="14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</row>
    <row r="53" spans="1:22" ht="24">
      <c r="A53" s="23" t="s">
        <v>93</v>
      </c>
      <c r="B53" s="30" t="s">
        <v>94</v>
      </c>
      <c r="C53" s="14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</row>
    <row r="54" spans="1:22" ht="84">
      <c r="A54" s="23" t="s">
        <v>93</v>
      </c>
      <c r="B54" s="30" t="s">
        <v>95</v>
      </c>
      <c r="C54" s="14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</row>
    <row r="55" spans="1:22" ht="72">
      <c r="A55" s="23" t="s">
        <v>93</v>
      </c>
      <c r="B55" s="30" t="s">
        <v>96</v>
      </c>
      <c r="C55" s="14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</row>
    <row r="56" spans="1:22" ht="72">
      <c r="A56" s="23" t="s">
        <v>93</v>
      </c>
      <c r="B56" s="30" t="s">
        <v>97</v>
      </c>
      <c r="C56" s="14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</row>
    <row r="57" spans="1:22" ht="24">
      <c r="A57" s="23" t="s">
        <v>98</v>
      </c>
      <c r="B57" s="30" t="s">
        <v>94</v>
      </c>
      <c r="C57" s="14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</row>
    <row r="58" spans="1:22" ht="84">
      <c r="A58" s="23" t="s">
        <v>98</v>
      </c>
      <c r="B58" s="30" t="s">
        <v>95</v>
      </c>
      <c r="C58" s="14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</row>
    <row r="59" spans="1:22" ht="72">
      <c r="A59" s="23" t="s">
        <v>98</v>
      </c>
      <c r="B59" s="30" t="s">
        <v>96</v>
      </c>
      <c r="C59" s="14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</row>
    <row r="60" spans="1:22" ht="72">
      <c r="A60" s="23" t="s">
        <v>98</v>
      </c>
      <c r="B60" s="30" t="s">
        <v>97</v>
      </c>
      <c r="C60" s="14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</row>
    <row r="61" spans="1:22" ht="72">
      <c r="A61" s="23" t="s">
        <v>99</v>
      </c>
      <c r="B61" s="30" t="s">
        <v>100</v>
      </c>
      <c r="C61" s="14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</row>
    <row r="62" spans="1:22" ht="60">
      <c r="A62" s="23" t="s">
        <v>101</v>
      </c>
      <c r="B62" s="30" t="s">
        <v>102</v>
      </c>
      <c r="C62" s="14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</row>
    <row r="63" spans="1:22" ht="60">
      <c r="A63" s="23" t="s">
        <v>103</v>
      </c>
      <c r="B63" s="30" t="s">
        <v>104</v>
      </c>
      <c r="C63" s="14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</row>
    <row r="64" spans="1:22" s="41" customFormat="1" ht="24">
      <c r="A64" s="28" t="s">
        <v>105</v>
      </c>
      <c r="B64" s="29" t="s">
        <v>106</v>
      </c>
      <c r="C64" s="17" t="s">
        <v>34</v>
      </c>
      <c r="D64" s="43" t="s">
        <v>253</v>
      </c>
      <c r="E64" s="45">
        <f>E65+E68+E71</f>
        <v>0</v>
      </c>
      <c r="F64" s="43" t="s">
        <v>253</v>
      </c>
      <c r="G64" s="45">
        <f t="shared" ref="G64:Q64" si="16">G65+G68+G71</f>
        <v>0</v>
      </c>
      <c r="H64" s="45">
        <f t="shared" si="16"/>
        <v>0</v>
      </c>
      <c r="I64" s="45">
        <f t="shared" si="16"/>
        <v>0</v>
      </c>
      <c r="J64" s="45">
        <f t="shared" si="16"/>
        <v>0</v>
      </c>
      <c r="K64" s="45">
        <f t="shared" si="16"/>
        <v>0</v>
      </c>
      <c r="L64" s="45">
        <f t="shared" si="16"/>
        <v>0</v>
      </c>
      <c r="M64" s="45">
        <f t="shared" si="16"/>
        <v>0</v>
      </c>
      <c r="N64" s="45">
        <f t="shared" si="16"/>
        <v>0</v>
      </c>
      <c r="O64" s="45">
        <f t="shared" si="16"/>
        <v>0</v>
      </c>
      <c r="P64" s="45">
        <f t="shared" si="16"/>
        <v>0</v>
      </c>
      <c r="Q64" s="45">
        <f t="shared" si="16"/>
        <v>0</v>
      </c>
      <c r="R64" s="43" t="s">
        <v>253</v>
      </c>
      <c r="S64" s="45">
        <f>S65+S68+S71</f>
        <v>0</v>
      </c>
      <c r="T64" s="45">
        <f>T65+T68+T71</f>
        <v>0</v>
      </c>
      <c r="U64" s="45">
        <v>0</v>
      </c>
      <c r="V64" s="43"/>
    </row>
    <row r="65" spans="1:22" s="48" customFormat="1" ht="48">
      <c r="A65" s="23" t="s">
        <v>107</v>
      </c>
      <c r="B65" s="30" t="s">
        <v>108</v>
      </c>
      <c r="C65" s="14"/>
      <c r="D65" s="46"/>
      <c r="E65" s="47"/>
      <c r="F65" s="46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6"/>
      <c r="S65" s="47"/>
      <c r="T65" s="47"/>
      <c r="U65" s="47"/>
      <c r="V65" s="46"/>
    </row>
    <row r="66" spans="1:22" s="48" customFormat="1" ht="24">
      <c r="A66" s="23" t="s">
        <v>109</v>
      </c>
      <c r="B66" s="30" t="s">
        <v>110</v>
      </c>
      <c r="C66" s="14"/>
      <c r="D66" s="46"/>
      <c r="E66" s="47"/>
      <c r="F66" s="46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6"/>
      <c r="S66" s="47"/>
      <c r="T66" s="47"/>
      <c r="U66" s="47"/>
      <c r="V66" s="46"/>
    </row>
    <row r="67" spans="1:22" s="48" customFormat="1" ht="48">
      <c r="A67" s="23" t="s">
        <v>111</v>
      </c>
      <c r="B67" s="30" t="s">
        <v>112</v>
      </c>
      <c r="C67" s="14" t="s">
        <v>34</v>
      </c>
      <c r="D67" s="46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6"/>
      <c r="S67" s="47"/>
      <c r="T67" s="47"/>
      <c r="U67" s="47"/>
      <c r="V67" s="46"/>
    </row>
    <row r="68" spans="1:22" s="48" customFormat="1" ht="36">
      <c r="A68" s="23" t="s">
        <v>113</v>
      </c>
      <c r="B68" s="30" t="s">
        <v>114</v>
      </c>
      <c r="C68" s="14" t="s">
        <v>34</v>
      </c>
      <c r="D68" s="46"/>
      <c r="E68" s="47"/>
      <c r="F68" s="46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6"/>
      <c r="S68" s="47"/>
      <c r="T68" s="47"/>
      <c r="U68" s="47"/>
      <c r="V68" s="46"/>
    </row>
    <row r="69" spans="1:22" ht="24">
      <c r="A69" s="23" t="s">
        <v>115</v>
      </c>
      <c r="B69" s="30" t="s">
        <v>116</v>
      </c>
      <c r="C69" s="14" t="s">
        <v>34</v>
      </c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44"/>
      <c r="U69" s="44"/>
      <c r="V69" s="39"/>
    </row>
    <row r="70" spans="1:22" s="48" customFormat="1" ht="36">
      <c r="A70" s="23" t="s">
        <v>117</v>
      </c>
      <c r="B70" s="30" t="s">
        <v>118</v>
      </c>
      <c r="C70" s="14" t="s">
        <v>34</v>
      </c>
      <c r="D70" s="46"/>
      <c r="E70" s="47"/>
      <c r="F70" s="46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6"/>
      <c r="S70" s="47"/>
      <c r="T70" s="47"/>
      <c r="U70" s="47"/>
      <c r="V70" s="46"/>
    </row>
    <row r="71" spans="1:22" s="48" customFormat="1" ht="36">
      <c r="A71" s="23" t="s">
        <v>119</v>
      </c>
      <c r="B71" s="30" t="s">
        <v>120</v>
      </c>
      <c r="C71" s="14" t="s">
        <v>34</v>
      </c>
      <c r="D71" s="46"/>
      <c r="E71" s="47"/>
      <c r="F71" s="46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6"/>
      <c r="S71" s="47"/>
      <c r="T71" s="47"/>
      <c r="U71" s="46"/>
      <c r="V71" s="46"/>
    </row>
    <row r="72" spans="1:22" ht="36">
      <c r="A72" s="23" t="s">
        <v>121</v>
      </c>
      <c r="B72" s="30" t="s">
        <v>122</v>
      </c>
      <c r="C72" s="14" t="s">
        <v>34</v>
      </c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</row>
    <row r="73" spans="1:22" ht="24">
      <c r="A73" s="23" t="s">
        <v>123</v>
      </c>
      <c r="B73" s="30" t="s">
        <v>124</v>
      </c>
      <c r="C73" s="14" t="s">
        <v>34</v>
      </c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</row>
    <row r="74" spans="1:22" ht="36">
      <c r="A74" s="23" t="s">
        <v>125</v>
      </c>
      <c r="B74" s="30" t="s">
        <v>126</v>
      </c>
      <c r="C74" s="14" t="s">
        <v>34</v>
      </c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</row>
    <row r="75" spans="1:22" s="41" customFormat="1" ht="48">
      <c r="A75" s="28" t="s">
        <v>127</v>
      </c>
      <c r="B75" s="29" t="s">
        <v>128</v>
      </c>
      <c r="C75" s="17" t="s">
        <v>34</v>
      </c>
      <c r="D75" s="43" t="s">
        <v>253</v>
      </c>
      <c r="E75" s="45">
        <v>0</v>
      </c>
      <c r="F75" s="45" t="s">
        <v>253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45" t="s">
        <v>253</v>
      </c>
      <c r="S75" s="45">
        <v>0</v>
      </c>
      <c r="T75" s="45">
        <v>0</v>
      </c>
      <c r="U75" s="45">
        <v>0</v>
      </c>
      <c r="V75" s="43"/>
    </row>
    <row r="76" spans="1:22" ht="48">
      <c r="A76" s="23" t="s">
        <v>129</v>
      </c>
      <c r="B76" s="30" t="s">
        <v>130</v>
      </c>
      <c r="C76" s="14" t="s">
        <v>34</v>
      </c>
      <c r="D76" s="35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</row>
    <row r="77" spans="1:22" ht="48">
      <c r="A77" s="23" t="s">
        <v>131</v>
      </c>
      <c r="B77" s="30" t="s">
        <v>132</v>
      </c>
      <c r="C77" s="14" t="s">
        <v>34</v>
      </c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</row>
    <row r="78" spans="1:22" s="41" customFormat="1" ht="36">
      <c r="A78" s="28" t="s">
        <v>133</v>
      </c>
      <c r="B78" s="29" t="s">
        <v>134</v>
      </c>
      <c r="C78" s="17" t="s">
        <v>34</v>
      </c>
      <c r="D78" s="43" t="s">
        <v>253</v>
      </c>
      <c r="E78" s="45">
        <f>E79</f>
        <v>1.73410317</v>
      </c>
      <c r="F78" s="45" t="str">
        <f t="shared" ref="F78" si="17">F79</f>
        <v>нд</v>
      </c>
      <c r="G78" s="45">
        <f>G79+G80+G81</f>
        <v>21.543741038333337</v>
      </c>
      <c r="H78" s="45">
        <f t="shared" ref="H78:S78" si="18">H79+H80+H81</f>
        <v>9.7423786416666669</v>
      </c>
      <c r="I78" s="45">
        <f t="shared" si="18"/>
        <v>1.9658839583333336</v>
      </c>
      <c r="J78" s="45">
        <f t="shared" si="18"/>
        <v>2.4355946604166667</v>
      </c>
      <c r="K78" s="45">
        <f t="shared" si="18"/>
        <v>0.2</v>
      </c>
      <c r="L78" s="45">
        <f t="shared" si="18"/>
        <v>2.4355946604166667</v>
      </c>
      <c r="M78" s="45">
        <f t="shared" si="18"/>
        <v>0.47564975833333334</v>
      </c>
      <c r="N78" s="45">
        <f t="shared" si="18"/>
        <v>2.4355946604166667</v>
      </c>
      <c r="O78" s="45">
        <f t="shared" si="18"/>
        <v>1.2902342000000002</v>
      </c>
      <c r="P78" s="45">
        <f t="shared" si="18"/>
        <v>2.4355946604166667</v>
      </c>
      <c r="Q78" s="45">
        <f t="shared" si="18"/>
        <v>0</v>
      </c>
      <c r="R78" s="45" t="s">
        <v>253</v>
      </c>
      <c r="S78" s="45">
        <f t="shared" si="18"/>
        <v>7.7764260416666682</v>
      </c>
      <c r="T78" s="45">
        <f>T80</f>
        <v>-7.7764946833333335</v>
      </c>
      <c r="U78" s="45">
        <f>U80</f>
        <v>-79.82131437670111</v>
      </c>
      <c r="V78" s="43"/>
    </row>
    <row r="79" spans="1:22" ht="24">
      <c r="A79" s="31" t="s">
        <v>133</v>
      </c>
      <c r="B79" s="32" t="s">
        <v>257</v>
      </c>
      <c r="C79" s="33" t="s">
        <v>254</v>
      </c>
      <c r="D79" s="44" t="s">
        <v>253</v>
      </c>
      <c r="E79" s="44">
        <f>1734.10317/1000</f>
        <v>1.73410317</v>
      </c>
      <c r="F79" s="44" t="s">
        <v>253</v>
      </c>
      <c r="G79" s="44">
        <f>'[1]с НДС'!$C$9/1.2-E79</f>
        <v>3.0127071666666616E-2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 t="s">
        <v>253</v>
      </c>
      <c r="S79" s="44">
        <v>0</v>
      </c>
      <c r="T79" s="44">
        <v>0</v>
      </c>
      <c r="U79" s="44">
        <v>0</v>
      </c>
      <c r="V79" s="39"/>
    </row>
    <row r="80" spans="1:22" ht="24">
      <c r="A80" s="31" t="s">
        <v>133</v>
      </c>
      <c r="B80" s="32" t="s">
        <v>266</v>
      </c>
      <c r="C80" s="33" t="s">
        <v>267</v>
      </c>
      <c r="D80" s="44" t="s">
        <v>253</v>
      </c>
      <c r="E80" s="44">
        <v>0</v>
      </c>
      <c r="F80" s="44" t="s">
        <v>253</v>
      </c>
      <c r="G80" s="44">
        <f>'[1]с НДС'!$D$10/1.2</f>
        <v>9.7423100000000016</v>
      </c>
      <c r="H80" s="44">
        <f>'[2]с НДС'!$D$9/1.2</f>
        <v>9.7423786416666669</v>
      </c>
      <c r="I80" s="44">
        <f>K80+M80+O80+Q80</f>
        <v>1.9658839583333336</v>
      </c>
      <c r="J80" s="44">
        <f>H80/4</f>
        <v>2.4355946604166667</v>
      </c>
      <c r="K80" s="44">
        <f>0.2</f>
        <v>0.2</v>
      </c>
      <c r="L80" s="44">
        <v>2.4355946604166667</v>
      </c>
      <c r="M80" s="44">
        <f>(567.17971/1.2+3)/1000</f>
        <v>0.47564975833333334</v>
      </c>
      <c r="N80" s="44">
        <v>2.4355946604166667</v>
      </c>
      <c r="O80" s="44">
        <f>52.745/1000+1484.98704/1000/1.2</f>
        <v>1.2902342000000002</v>
      </c>
      <c r="P80" s="44">
        <v>2.4355946604166667</v>
      </c>
      <c r="Q80" s="44">
        <v>0</v>
      </c>
      <c r="R80" s="44" t="s">
        <v>253</v>
      </c>
      <c r="S80" s="44">
        <f t="shared" ref="S80" si="19">G80-I80</f>
        <v>7.7764260416666682</v>
      </c>
      <c r="T80" s="44">
        <f t="shared" ref="T80" si="20">I80-H80</f>
        <v>-7.7764946833333335</v>
      </c>
      <c r="U80" s="44">
        <f t="shared" ref="U80" si="21">I80/H80*100-100</f>
        <v>-79.82131437670111</v>
      </c>
      <c r="V80" s="39"/>
    </row>
    <row r="81" spans="1:22" ht="24">
      <c r="A81" s="31" t="s">
        <v>133</v>
      </c>
      <c r="B81" s="32" t="s">
        <v>268</v>
      </c>
      <c r="C81" s="33" t="s">
        <v>269</v>
      </c>
      <c r="D81" s="44" t="s">
        <v>253</v>
      </c>
      <c r="E81" s="44">
        <v>0</v>
      </c>
      <c r="F81" s="44" t="s">
        <v>253</v>
      </c>
      <c r="G81" s="44">
        <f>'[1]с НДС'!$F$11/1.2</f>
        <v>11.771303966666666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 t="s">
        <v>253</v>
      </c>
      <c r="S81" s="44">
        <v>0</v>
      </c>
      <c r="T81" s="44">
        <v>0</v>
      </c>
      <c r="U81" s="44">
        <v>0</v>
      </c>
      <c r="V81" s="39"/>
    </row>
    <row r="82" spans="1:22" s="41" customFormat="1" ht="36.75">
      <c r="A82" s="28" t="s">
        <v>135</v>
      </c>
      <c r="B82" s="34" t="s">
        <v>136</v>
      </c>
      <c r="C82" s="17" t="s">
        <v>34</v>
      </c>
      <c r="D82" s="43" t="s">
        <v>253</v>
      </c>
      <c r="E82" s="45">
        <v>0</v>
      </c>
      <c r="F82" s="43" t="s">
        <v>253</v>
      </c>
      <c r="G82" s="45">
        <v>0</v>
      </c>
      <c r="H82" s="45">
        <v>0</v>
      </c>
      <c r="I82" s="45">
        <v>0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  <c r="R82" s="45" t="s">
        <v>253</v>
      </c>
      <c r="S82" s="45">
        <v>0</v>
      </c>
      <c r="T82" s="45">
        <v>0</v>
      </c>
      <c r="U82" s="45">
        <v>0</v>
      </c>
      <c r="V82" s="43"/>
    </row>
    <row r="83" spans="1:22" s="41" customFormat="1" ht="24.75">
      <c r="A83" s="28" t="s">
        <v>137</v>
      </c>
      <c r="B83" s="34" t="s">
        <v>138</v>
      </c>
      <c r="C83" s="17" t="s">
        <v>34</v>
      </c>
      <c r="D83" s="43" t="s">
        <v>253</v>
      </c>
      <c r="E83" s="45">
        <f>E84+E85</f>
        <v>1.3827783833333334</v>
      </c>
      <c r="F83" s="45" t="str">
        <f t="shared" ref="F83:U83" si="22">F84</f>
        <v>нд</v>
      </c>
      <c r="G83" s="45">
        <f>G84+G85</f>
        <v>-3.4516633333335212E-3</v>
      </c>
      <c r="H83" s="45">
        <f t="shared" ref="H83:Q83" si="23">H84+H85</f>
        <v>0</v>
      </c>
      <c r="I83" s="45">
        <f t="shared" si="23"/>
        <v>0</v>
      </c>
      <c r="J83" s="45">
        <f t="shared" si="23"/>
        <v>0</v>
      </c>
      <c r="K83" s="45">
        <f t="shared" si="23"/>
        <v>0</v>
      </c>
      <c r="L83" s="45">
        <f t="shared" si="23"/>
        <v>0</v>
      </c>
      <c r="M83" s="45">
        <f t="shared" si="23"/>
        <v>0</v>
      </c>
      <c r="N83" s="45">
        <f t="shared" si="23"/>
        <v>0</v>
      </c>
      <c r="O83" s="45">
        <f t="shared" si="23"/>
        <v>0</v>
      </c>
      <c r="P83" s="45">
        <f t="shared" si="23"/>
        <v>0</v>
      </c>
      <c r="Q83" s="45">
        <f t="shared" si="23"/>
        <v>0</v>
      </c>
      <c r="R83" s="45" t="str">
        <f t="shared" si="22"/>
        <v>нд</v>
      </c>
      <c r="S83" s="45">
        <f>S84+S85</f>
        <v>-3.4516633333335212E-3</v>
      </c>
      <c r="T83" s="45">
        <f>I83-H83</f>
        <v>0</v>
      </c>
      <c r="U83" s="45">
        <f t="shared" si="22"/>
        <v>0</v>
      </c>
      <c r="V83" s="43"/>
    </row>
    <row r="84" spans="1:22">
      <c r="A84" s="31" t="s">
        <v>137</v>
      </c>
      <c r="B84" s="32" t="s">
        <v>255</v>
      </c>
      <c r="C84" s="33" t="s">
        <v>258</v>
      </c>
      <c r="D84" s="39" t="s">
        <v>253</v>
      </c>
      <c r="E84" s="44">
        <v>1.0316666666666667</v>
      </c>
      <c r="F84" s="39" t="s">
        <v>253</v>
      </c>
      <c r="G84" s="44">
        <f>'[1]с НДС'!$C$13/1.2-E84</f>
        <v>3.3333331650453601E-9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  <c r="R84" s="39" t="s">
        <v>253</v>
      </c>
      <c r="S84" s="44">
        <f t="shared" ref="S84" si="24">G84-I84</f>
        <v>3.3333331650453601E-9</v>
      </c>
      <c r="T84" s="44">
        <f>I84-H84</f>
        <v>0</v>
      </c>
      <c r="U84" s="44">
        <v>0</v>
      </c>
      <c r="V84" s="39"/>
    </row>
    <row r="85" spans="1:22">
      <c r="A85" s="31" t="s">
        <v>137</v>
      </c>
      <c r="B85" s="32" t="s">
        <v>259</v>
      </c>
      <c r="C85" s="33" t="s">
        <v>260</v>
      </c>
      <c r="D85" s="39" t="s">
        <v>253</v>
      </c>
      <c r="E85" s="44">
        <v>0.35111171666666668</v>
      </c>
      <c r="F85" s="39" t="s">
        <v>253</v>
      </c>
      <c r="G85" s="44">
        <f>'[1]с НДС'!$C$14/1.2-E85</f>
        <v>-3.4516666666666862E-3</v>
      </c>
      <c r="H85" s="44">
        <v>0</v>
      </c>
      <c r="I85" s="44">
        <v>0</v>
      </c>
      <c r="J85" s="44">
        <v>0</v>
      </c>
      <c r="K85" s="44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39" t="s">
        <v>253</v>
      </c>
      <c r="S85" s="44">
        <f t="shared" ref="S85" si="25">G85-I85</f>
        <v>-3.4516666666666862E-3</v>
      </c>
      <c r="T85" s="44">
        <f>I85-H85</f>
        <v>0</v>
      </c>
      <c r="U85" s="44">
        <v>0</v>
      </c>
      <c r="V85" s="39"/>
    </row>
    <row r="86" spans="1:22" ht="36.75">
      <c r="A86" s="23" t="s">
        <v>139</v>
      </c>
      <c r="B86" s="35" t="s">
        <v>140</v>
      </c>
      <c r="C86" s="14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44"/>
      <c r="U86" s="44"/>
      <c r="V86" s="39"/>
    </row>
    <row r="87" spans="1:22" ht="24">
      <c r="A87" s="23" t="s">
        <v>141</v>
      </c>
      <c r="B87" s="30" t="s">
        <v>142</v>
      </c>
      <c r="C87" s="14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</row>
    <row r="88" spans="1:22" ht="72">
      <c r="A88" s="23" t="s">
        <v>143</v>
      </c>
      <c r="B88" s="30" t="s">
        <v>144</v>
      </c>
      <c r="C88" s="14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</row>
    <row r="89" spans="1:22" ht="24">
      <c r="A89" s="23" t="s">
        <v>145</v>
      </c>
      <c r="B89" s="30" t="s">
        <v>146</v>
      </c>
      <c r="C89" s="14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</row>
    <row r="90" spans="1:22" ht="24">
      <c r="A90" s="23" t="s">
        <v>147</v>
      </c>
      <c r="B90" s="30" t="s">
        <v>146</v>
      </c>
      <c r="C90" s="14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</row>
    <row r="91" spans="1:22" ht="36">
      <c r="A91" s="23" t="s">
        <v>148</v>
      </c>
      <c r="B91" s="30" t="s">
        <v>149</v>
      </c>
      <c r="C91" s="14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</row>
    <row r="92" spans="1:22" ht="24">
      <c r="A92" s="23" t="s">
        <v>150</v>
      </c>
      <c r="B92" s="30" t="s">
        <v>151</v>
      </c>
      <c r="C92" s="14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</row>
    <row r="93" spans="1:22" ht="24">
      <c r="A93" s="23" t="s">
        <v>152</v>
      </c>
      <c r="B93" s="30" t="s">
        <v>146</v>
      </c>
      <c r="C93" s="14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</row>
    <row r="94" spans="1:22" ht="36">
      <c r="A94" s="23" t="s">
        <v>153</v>
      </c>
      <c r="B94" s="30" t="s">
        <v>154</v>
      </c>
      <c r="C94" s="14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</row>
    <row r="95" spans="1:22" ht="60">
      <c r="A95" s="23" t="s">
        <v>155</v>
      </c>
      <c r="B95" s="30" t="s">
        <v>156</v>
      </c>
      <c r="C95" s="14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</row>
    <row r="96" spans="1:22" ht="72">
      <c r="A96" s="23" t="s">
        <v>157</v>
      </c>
      <c r="B96" s="30" t="s">
        <v>158</v>
      </c>
      <c r="C96" s="14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</row>
    <row r="97" spans="1:22" ht="60">
      <c r="A97" s="23" t="s">
        <v>159</v>
      </c>
      <c r="B97" s="30" t="s">
        <v>160</v>
      </c>
      <c r="C97" s="14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</row>
    <row r="98" spans="1:22" ht="84">
      <c r="A98" s="23" t="s">
        <v>161</v>
      </c>
      <c r="B98" s="30" t="s">
        <v>162</v>
      </c>
      <c r="C98" s="14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</row>
    <row r="99" spans="1:22" ht="72">
      <c r="A99" s="23" t="s">
        <v>163</v>
      </c>
      <c r="B99" s="30" t="s">
        <v>164</v>
      </c>
      <c r="C99" s="14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</row>
    <row r="100" spans="1:22" ht="36">
      <c r="A100" s="23" t="s">
        <v>165</v>
      </c>
      <c r="B100" s="30" t="s">
        <v>166</v>
      </c>
      <c r="C100" s="14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</row>
    <row r="101" spans="1:22" ht="48">
      <c r="A101" s="23" t="s">
        <v>167</v>
      </c>
      <c r="B101" s="30" t="s">
        <v>168</v>
      </c>
      <c r="C101" s="14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</row>
    <row r="102" spans="1:22" ht="24">
      <c r="A102" s="23" t="s">
        <v>169</v>
      </c>
      <c r="B102" s="30" t="s">
        <v>170</v>
      </c>
      <c r="C102" s="14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</row>
    <row r="103" spans="1:22" ht="24">
      <c r="A103" s="23" t="s">
        <v>171</v>
      </c>
      <c r="B103" s="30" t="s">
        <v>172</v>
      </c>
      <c r="C103" s="14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</row>
    <row r="104" spans="1:22" ht="24">
      <c r="A104" s="23" t="s">
        <v>173</v>
      </c>
      <c r="B104" s="30" t="s">
        <v>174</v>
      </c>
      <c r="C104" s="14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</row>
    <row r="105" spans="1:22" ht="24">
      <c r="A105" s="23" t="s">
        <v>175</v>
      </c>
      <c r="B105" s="30" t="s">
        <v>124</v>
      </c>
      <c r="C105" s="14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</row>
    <row r="106" spans="1:22" ht="24">
      <c r="A106" s="23" t="s">
        <v>176</v>
      </c>
      <c r="B106" s="30" t="s">
        <v>177</v>
      </c>
      <c r="C106" s="14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</row>
    <row r="107" spans="1:22" ht="36">
      <c r="A107" s="23" t="s">
        <v>178</v>
      </c>
      <c r="B107" s="30" t="s">
        <v>179</v>
      </c>
      <c r="C107" s="14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</row>
    <row r="108" spans="1:22" ht="36">
      <c r="A108" s="23" t="s">
        <v>180</v>
      </c>
      <c r="B108" s="30" t="s">
        <v>181</v>
      </c>
      <c r="C108" s="14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</row>
    <row r="109" spans="1:22" ht="36">
      <c r="A109" s="23" t="s">
        <v>182</v>
      </c>
      <c r="B109" s="30" t="s">
        <v>183</v>
      </c>
      <c r="C109" s="14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</row>
    <row r="110" spans="1:22" ht="36">
      <c r="A110" s="23" t="s">
        <v>184</v>
      </c>
      <c r="B110" s="30" t="s">
        <v>126</v>
      </c>
      <c r="C110" s="14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</row>
    <row r="111" spans="1:22" ht="36.75">
      <c r="A111" s="23" t="s">
        <v>185</v>
      </c>
      <c r="B111" s="35" t="s">
        <v>186</v>
      </c>
      <c r="C111" s="14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</row>
    <row r="112" spans="1:22" ht="24">
      <c r="A112" s="30" t="s">
        <v>187</v>
      </c>
      <c r="B112" s="30" t="s">
        <v>188</v>
      </c>
      <c r="C112" s="14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</row>
    <row r="113" spans="1:22" ht="48">
      <c r="A113" s="36" t="s">
        <v>189</v>
      </c>
      <c r="B113" s="30" t="s">
        <v>190</v>
      </c>
      <c r="C113" s="14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</row>
    <row r="114" spans="1:22" ht="48">
      <c r="A114" s="36" t="s">
        <v>191</v>
      </c>
      <c r="B114" s="30" t="s">
        <v>192</v>
      </c>
      <c r="C114" s="14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</row>
    <row r="115" spans="1:22" ht="24">
      <c r="A115" s="30" t="s">
        <v>193</v>
      </c>
      <c r="B115" s="30" t="s">
        <v>188</v>
      </c>
      <c r="C115" s="14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</row>
    <row r="116" spans="1:22" ht="48">
      <c r="A116" s="36" t="s">
        <v>194</v>
      </c>
      <c r="B116" s="30" t="s">
        <v>190</v>
      </c>
      <c r="C116" s="14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</row>
    <row r="117" spans="1:22" ht="48">
      <c r="A117" s="36" t="s">
        <v>195</v>
      </c>
      <c r="B117" s="30" t="s">
        <v>192</v>
      </c>
      <c r="C117" s="14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</row>
    <row r="118" spans="1:22">
      <c r="A118" s="23" t="s">
        <v>196</v>
      </c>
      <c r="B118" s="30" t="s">
        <v>197</v>
      </c>
      <c r="C118" s="14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</row>
    <row r="119" spans="1:22" ht="36">
      <c r="A119" s="23" t="s">
        <v>198</v>
      </c>
      <c r="B119" s="30" t="s">
        <v>199</v>
      </c>
      <c r="C119" s="14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</row>
    <row r="120" spans="1:22" ht="24">
      <c r="A120" s="23" t="s">
        <v>200</v>
      </c>
      <c r="B120" s="30" t="s">
        <v>201</v>
      </c>
      <c r="C120" s="14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</row>
    <row r="121" spans="1:22" ht="24">
      <c r="A121" s="23" t="s">
        <v>202</v>
      </c>
      <c r="B121" s="30" t="s">
        <v>203</v>
      </c>
      <c r="C121" s="14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</row>
    <row r="122" spans="1:22" ht="24">
      <c r="A122" s="23" t="s">
        <v>204</v>
      </c>
      <c r="B122" s="30" t="s">
        <v>205</v>
      </c>
      <c r="C122" s="14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</row>
    <row r="123" spans="1:22" ht="36.75">
      <c r="A123" s="23" t="s">
        <v>206</v>
      </c>
      <c r="B123" s="35" t="s">
        <v>136</v>
      </c>
      <c r="C123" s="14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</row>
    <row r="124" spans="1:22" ht="24.75">
      <c r="A124" s="23" t="s">
        <v>207</v>
      </c>
      <c r="B124" s="35" t="s">
        <v>208</v>
      </c>
      <c r="C124" s="14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</row>
    <row r="125" spans="1:22" ht="48.75">
      <c r="A125" s="23" t="s">
        <v>209</v>
      </c>
      <c r="B125" s="35" t="s">
        <v>210</v>
      </c>
      <c r="C125" s="14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</row>
    <row r="126" spans="1:22">
      <c r="A126" s="23" t="s">
        <v>211</v>
      </c>
      <c r="B126" s="30" t="s">
        <v>212</v>
      </c>
      <c r="C126" s="14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</row>
    <row r="127" spans="1:22" ht="24">
      <c r="A127" s="23" t="s">
        <v>213</v>
      </c>
      <c r="B127" s="30" t="s">
        <v>214</v>
      </c>
      <c r="C127" s="14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</row>
    <row r="128" spans="1:22" ht="36">
      <c r="A128" s="23" t="s">
        <v>215</v>
      </c>
      <c r="B128" s="30" t="s">
        <v>216</v>
      </c>
      <c r="C128" s="14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</row>
    <row r="129" spans="1:22" ht="24">
      <c r="A129" s="23" t="s">
        <v>217</v>
      </c>
      <c r="B129" s="30" t="s">
        <v>124</v>
      </c>
      <c r="C129" s="14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</row>
    <row r="130" spans="1:22" ht="36">
      <c r="A130" s="23" t="s">
        <v>218</v>
      </c>
      <c r="B130" s="30" t="s">
        <v>219</v>
      </c>
      <c r="C130" s="14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</row>
    <row r="131" spans="1:22" ht="24">
      <c r="A131" s="23" t="s">
        <v>220</v>
      </c>
      <c r="B131" s="30" t="s">
        <v>221</v>
      </c>
      <c r="C131" s="14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</row>
    <row r="132" spans="1:22" ht="36">
      <c r="A132" s="23" t="s">
        <v>222</v>
      </c>
      <c r="B132" s="30" t="s">
        <v>223</v>
      </c>
      <c r="C132" s="14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</row>
    <row r="133" spans="1:22" ht="36">
      <c r="A133" s="23" t="s">
        <v>224</v>
      </c>
      <c r="B133" s="30" t="s">
        <v>225</v>
      </c>
      <c r="C133" s="14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</row>
    <row r="134" spans="1:22" ht="48">
      <c r="A134" s="23" t="s">
        <v>226</v>
      </c>
      <c r="B134" s="30" t="s">
        <v>227</v>
      </c>
      <c r="C134" s="14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</row>
    <row r="135" spans="1:22" ht="36">
      <c r="A135" s="23" t="s">
        <v>228</v>
      </c>
      <c r="B135" s="30" t="s">
        <v>126</v>
      </c>
      <c r="C135" s="14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</row>
    <row r="136" spans="1:22" ht="48">
      <c r="A136" s="23" t="s">
        <v>229</v>
      </c>
      <c r="B136" s="30" t="s">
        <v>230</v>
      </c>
      <c r="C136" s="14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</row>
    <row r="137" spans="1:22" ht="36">
      <c r="A137" s="23" t="s">
        <v>231</v>
      </c>
      <c r="B137" s="30" t="s">
        <v>232</v>
      </c>
      <c r="C137" s="14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</row>
    <row r="138" spans="1:22" ht="24">
      <c r="A138" s="23" t="s">
        <v>233</v>
      </c>
      <c r="B138" s="30" t="s">
        <v>234</v>
      </c>
      <c r="C138" s="14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</row>
    <row r="139" spans="1:22" ht="24">
      <c r="A139" s="23" t="s">
        <v>235</v>
      </c>
      <c r="B139" s="30" t="s">
        <v>236</v>
      </c>
      <c r="C139" s="14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</row>
    <row r="140" spans="1:22" ht="24">
      <c r="A140" s="23" t="s">
        <v>237</v>
      </c>
      <c r="B140" s="30" t="s">
        <v>238</v>
      </c>
      <c r="C140" s="14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</row>
    <row r="141" spans="1:22" ht="36">
      <c r="A141" s="23" t="s">
        <v>239</v>
      </c>
      <c r="B141" s="30" t="s">
        <v>240</v>
      </c>
      <c r="C141" s="14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</row>
    <row r="142" spans="1:22" ht="36">
      <c r="A142" s="23" t="s">
        <v>241</v>
      </c>
      <c r="B142" s="30" t="s">
        <v>242</v>
      </c>
      <c r="C142" s="14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</row>
    <row r="143" spans="1:22" ht="24">
      <c r="A143" s="23" t="s">
        <v>243</v>
      </c>
      <c r="B143" s="30" t="s">
        <v>244</v>
      </c>
      <c r="C143" s="14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</row>
    <row r="144" spans="1:22" ht="36">
      <c r="A144" s="23" t="s">
        <v>245</v>
      </c>
      <c r="B144" s="30" t="s">
        <v>246</v>
      </c>
      <c r="C144" s="14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</row>
    <row r="145" spans="1:22" ht="24">
      <c r="A145" s="23" t="s">
        <v>247</v>
      </c>
      <c r="B145" s="30" t="s">
        <v>248</v>
      </c>
      <c r="C145" s="14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</row>
    <row r="146" spans="1:22" ht="36.75">
      <c r="A146" s="23" t="s">
        <v>249</v>
      </c>
      <c r="B146" s="35" t="s">
        <v>136</v>
      </c>
      <c r="C146" s="14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</row>
    <row r="147" spans="1:22" ht="24.75">
      <c r="A147" s="23" t="s">
        <v>250</v>
      </c>
      <c r="B147" s="35" t="s">
        <v>138</v>
      </c>
      <c r="C147" s="14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</row>
    <row r="148" spans="1:22" ht="24.75">
      <c r="A148" s="37" t="s">
        <v>251</v>
      </c>
      <c r="B148" s="38" t="s">
        <v>252</v>
      </c>
      <c r="C148" s="14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</row>
  </sheetData>
  <mergeCells count="26">
    <mergeCell ref="A18:C18"/>
    <mergeCell ref="P15:Q15"/>
    <mergeCell ref="R15:R16"/>
    <mergeCell ref="S15:S16"/>
    <mergeCell ref="G6:Q6"/>
    <mergeCell ref="H11:R11"/>
    <mergeCell ref="H14:Q14"/>
    <mergeCell ref="R14:S14"/>
    <mergeCell ref="A14:A16"/>
    <mergeCell ref="B14:B16"/>
    <mergeCell ref="C14:C16"/>
    <mergeCell ref="D14:D16"/>
    <mergeCell ref="E14:E16"/>
    <mergeCell ref="T2:V2"/>
    <mergeCell ref="A3:V3"/>
    <mergeCell ref="G7:P7"/>
    <mergeCell ref="H12:Q12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2021-11-15T06:19:21Z</dcterms:modified>
</cp:coreProperties>
</file>