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7" sheetId="4" r:id="rId1"/>
  </sheets>
  <externalReferences>
    <externalReference r:id="rId2"/>
  </externalReferences>
  <definedNames>
    <definedName name="TABLE" localSheetId="0">'17'!#REF!</definedName>
    <definedName name="TABLE_2" localSheetId="0">'17'!#REF!</definedName>
    <definedName name="_xlnm.Print_Area" localSheetId="0">'17'!$A$1:$BC$149</definedName>
  </definedNames>
  <calcPr calcId="125725"/>
</workbook>
</file>

<file path=xl/calcChain.xml><?xml version="1.0" encoding="utf-8"?>
<calcChain xmlns="http://schemas.openxmlformats.org/spreadsheetml/2006/main">
  <c r="AE81" i="4"/>
  <c r="AG81"/>
  <c r="AF81"/>
  <c r="AT81"/>
  <c r="AU81"/>
  <c r="AV81"/>
  <c r="T81" l="1"/>
  <c r="U81"/>
  <c r="V81"/>
  <c r="AO81"/>
  <c r="AP81"/>
  <c r="AJ81"/>
  <c r="AD81" l="1"/>
  <c r="AD79" s="1"/>
  <c r="BC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E81"/>
  <c r="E79" s="1"/>
  <c r="F81"/>
  <c r="F79" s="1"/>
  <c r="O81"/>
  <c r="P81"/>
  <c r="J81" l="1"/>
  <c r="D81"/>
  <c r="D79" s="1"/>
  <c r="AD82"/>
  <c r="AD80"/>
  <c r="AG84" l="1"/>
  <c r="AT84"/>
  <c r="AF84"/>
  <c r="AH84"/>
  <c r="AI84"/>
  <c r="AK84"/>
  <c r="AL84"/>
  <c r="AM84"/>
  <c r="AN84"/>
  <c r="AO84"/>
  <c r="AP84"/>
  <c r="AQ84"/>
  <c r="AR84"/>
  <c r="AS84"/>
  <c r="AU84"/>
  <c r="AV84"/>
  <c r="AW84"/>
  <c r="AX84"/>
  <c r="AY84"/>
  <c r="AZ84"/>
  <c r="BA84"/>
  <c r="BB84"/>
  <c r="BC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D24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AM22"/>
  <c r="D65"/>
  <c r="D84" l="1"/>
  <c r="AJ84"/>
  <c r="AE84"/>
  <c r="AE26" s="1"/>
  <c r="E84"/>
  <c r="E24"/>
  <c r="AI26"/>
  <c r="AD24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F26"/>
  <c r="AG26"/>
  <c r="AH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E22"/>
  <c r="AF22"/>
  <c r="AG22"/>
  <c r="AH22"/>
  <c r="AI22"/>
  <c r="AJ22"/>
  <c r="AK22"/>
  <c r="AL22"/>
  <c r="AN22"/>
  <c r="AO22"/>
  <c r="AP22"/>
  <c r="AQ22"/>
  <c r="AR22"/>
  <c r="AS22"/>
  <c r="AT22"/>
  <c r="AU22"/>
  <c r="AV22"/>
  <c r="AW22"/>
  <c r="AX22"/>
  <c r="AY22"/>
  <c r="AZ22"/>
  <c r="BA22"/>
  <c r="BB22"/>
  <c r="BC22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D26"/>
  <c r="D25"/>
  <c r="D23"/>
  <c r="D21"/>
  <c r="D22"/>
  <c r="D20" s="1"/>
  <c r="D19" s="1"/>
  <c r="AD22"/>
  <c r="AH20" l="1"/>
  <c r="AH19" s="1"/>
  <c r="AL20"/>
  <c r="AL19" s="1"/>
  <c r="AF20"/>
  <c r="AF19" s="1"/>
  <c r="BB20"/>
  <c r="BB19" s="1"/>
  <c r="AX20"/>
  <c r="AX19" s="1"/>
  <c r="AT20"/>
  <c r="AT19" s="1"/>
  <c r="AP20"/>
  <c r="AP19" s="1"/>
  <c r="AB20"/>
  <c r="AB19" s="1"/>
  <c r="X20"/>
  <c r="X19" s="1"/>
  <c r="V20"/>
  <c r="V19" s="1"/>
  <c r="T20"/>
  <c r="T19" s="1"/>
  <c r="R20"/>
  <c r="R19" s="1"/>
  <c r="P20"/>
  <c r="P19" s="1"/>
  <c r="N20"/>
  <c r="N19" s="1"/>
  <c r="L20"/>
  <c r="L19" s="1"/>
  <c r="J20"/>
  <c r="J19" s="1"/>
  <c r="H20"/>
  <c r="H19" s="1"/>
  <c r="F20"/>
  <c r="F19" s="1"/>
  <c r="AZ20"/>
  <c r="AZ19" s="1"/>
  <c r="AV20"/>
  <c r="AV19" s="1"/>
  <c r="AR20"/>
  <c r="AR19" s="1"/>
  <c r="Z20"/>
  <c r="Z19" s="1"/>
  <c r="BA20"/>
  <c r="BA19" s="1"/>
  <c r="AQ20"/>
  <c r="AQ19" s="1"/>
  <c r="AN20"/>
  <c r="AN19" s="1"/>
  <c r="AJ20"/>
  <c r="AJ19" s="1"/>
  <c r="BC20"/>
  <c r="BC19" s="1"/>
  <c r="AY20"/>
  <c r="AY19" s="1"/>
  <c r="AW20"/>
  <c r="AW19" s="1"/>
  <c r="AU20"/>
  <c r="AU19" s="1"/>
  <c r="AS20"/>
  <c r="AS19" s="1"/>
  <c r="AO20"/>
  <c r="AO19" s="1"/>
  <c r="AM20"/>
  <c r="AM19" s="1"/>
  <c r="AK20"/>
  <c r="AK19" s="1"/>
  <c r="AI20"/>
  <c r="AI19" s="1"/>
  <c r="AG20"/>
  <c r="AG19" s="1"/>
  <c r="AE20"/>
  <c r="AE19" s="1"/>
  <c r="AC20"/>
  <c r="AC19" s="1"/>
  <c r="AA20"/>
  <c r="AA19" s="1"/>
  <c r="Y20"/>
  <c r="Y19" s="1"/>
  <c r="W20"/>
  <c r="W19" s="1"/>
  <c r="U20"/>
  <c r="U19" s="1"/>
  <c r="S20"/>
  <c r="S19" s="1"/>
  <c r="Q20"/>
  <c r="Q19" s="1"/>
  <c r="O20"/>
  <c r="O19" s="1"/>
  <c r="K20"/>
  <c r="K19" s="1"/>
  <c r="I20"/>
  <c r="I19" s="1"/>
  <c r="G20"/>
  <c r="G19" s="1"/>
  <c r="M20"/>
  <c r="M19" s="1"/>
  <c r="E20"/>
  <c r="E19" s="1"/>
  <c r="AD20"/>
  <c r="AD19" s="1"/>
</calcChain>
</file>

<file path=xl/sharedStrings.xml><?xml version="1.0" encoding="utf-8"?>
<sst xmlns="http://schemas.openxmlformats.org/spreadsheetml/2006/main" count="442" uniqueCount="316">
  <si>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</si>
  <si>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</si>
  <si>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</si>
  <si>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</si>
  <si>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</si>
  <si>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</si>
  <si>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</si>
  <si>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</si>
  <si>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</si>
  <si>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</si>
  <si>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</si>
  <si>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</si>
  <si>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</si>
  <si>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</si>
  <si>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</si>
  <si>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</si>
  <si>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</si>
  <si>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</si>
  <si>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</si>
  <si>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</si>
  <si>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</si>
  <si>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</si>
  <si>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</si>
  <si>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</si>
  <si>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</si>
  <si>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</si>
  <si>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</si>
  <si>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</si>
  <si>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</si>
  <si>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</si>
  <si>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</si>
  <si>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</si>
  <si>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</si>
  <si>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</si>
  <si>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</si>
  <si>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</si>
  <si>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</si>
  <si>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</si>
  <si>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</si>
  <si>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</si>
  <si>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</si>
  <si>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</si>
  <si>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</si>
  <si>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</si>
  <si>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</si>
  <si>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</si>
  <si>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</si>
  <si>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</si>
  <si>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</si>
  <si>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</si>
  <si>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</si>
  <si>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</si>
  <si>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</si>
  <si>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</si>
  <si>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</si>
  <si>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</si>
  <si>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</si>
  <si>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</si>
  <si>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</si>
  <si>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</si>
  <si>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</si>
  <si>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</si>
  <si>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</si>
  <si>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</si>
  <si>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</si>
  <si>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</si>
  <si>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</si>
  <si>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</si>
  <si>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</si>
  <si>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</si>
  <si>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</si>
  <si>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</si>
  <si>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</si>
  <si>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</si>
  <si>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</si>
  <si>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</si>
  <si>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</si>
  <si>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</si>
  <si>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</si>
  <si>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</si>
  <si>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</si>
  <si>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</si>
  <si>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</si>
  <si>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</si>
  <si>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</si>
  <si>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</si>
  <si>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</si>
  <si>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</si>
  <si>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</si>
  <si>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</si>
  <si>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</si>
  <si>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</si>
  <si>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</si>
  <si>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</si>
  <si>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</si>
  <si>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</si>
  <si>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</si>
  <si>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</si>
  <si>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</si>
  <si>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</si>
  <si>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</si>
  <si>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</si>
  <si>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</si>
  <si>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</si>
  <si>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</si>
  <si>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</si>
  <si>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</si>
  <si>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</si>
  <si>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</si>
  <si>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</si>
  <si>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</si>
  <si>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</si>
  <si>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</si>
  <si>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</si>
  <si>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</si>
  <si>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</si>
  <si>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</si>
  <si>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</si>
  <si>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</si>
  <si>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</si>
  <si>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</si>
  <si>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</si>
  <si>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</si>
  <si>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</si>
  <si>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</si>
  <si>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</si>
  <si>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</si>
  <si>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</si>
  <si>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</si>
  <si>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</si>
  <si>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</si>
  <si>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</si>
  <si>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</si>
  <si>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</si>
  <si>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</si>
  <si>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</si>
  <si>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</si>
  <si>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</si>
  <si>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</si>
  <si>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</si>
  <si>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</si>
  <si>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</si>
  <si>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</si>
  <si>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</si>
  <si>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</si>
  <si>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</si>
  <si>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</si>
  <si>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</si>
  <si>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</si>
  <si>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</si>
  <si>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</si>
  <si>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</si>
  <si>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</si>
  <si>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</si>
  <si>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</si>
  <si>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</si>
  <si>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</si>
  <si>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</si>
  <si>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</si>
  <si>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</si>
  <si>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</si>
  <si>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</si>
  <si>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</si>
  <si>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</si>
  <si>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</si>
  <si>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</si>
  <si>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</si>
  <si>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</si>
  <si>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</si>
  <si>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</si>
  <si>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</si>
  <si>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</si>
  <si>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</si>
  <si>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</si>
  <si>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</si>
  <si>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</si>
  <si>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</si>
  <si>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</si>
  <si>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</si>
  <si>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</si>
  <si>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</si>
  <si>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</si>
  <si>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</si>
  <si>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</si>
  <si>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</si>
  <si>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</si>
  <si>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</si>
  <si>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</si>
  <si>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</si>
  <si>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</si>
  <si>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</si>
  <si>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</si>
  <si>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</si>
  <si>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</si>
  <si>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</si>
  <si>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</si>
  <si>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</si>
  <si>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</si>
  <si>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</si>
  <si>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</si>
  <si>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</si>
  <si>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</si>
  <si>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</si>
  <si>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</si>
  <si>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</si>
  <si>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</si>
  <si>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</si>
  <si>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</si>
  <si>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</si>
  <si>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</si>
  <si>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</si>
  <si>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</si>
  <si>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</si>
  <si>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</si>
  <si>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</si>
  <si>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</si>
  <si>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</si>
  <si>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</si>
  <si>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</si>
  <si>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</si>
  <si>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</si>
  <si>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</si>
  <si>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</si>
  <si>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</si>
  <si>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</si>
  <si>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</si>
  <si>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</si>
  <si>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</si>
  <si>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</si>
  <si>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</si>
  <si>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</si>
  <si>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</si>
  <si>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</si>
  <si>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</si>
  <si>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</si>
  <si>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</si>
  <si>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</si>
  <si>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</si>
  <si>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</si>
  <si>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</si>
  <si>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</si>
  <si>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</si>
  <si>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</si>
  <si>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</si>
  <si>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</si>
  <si>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</si>
  <si>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</si>
  <si>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</si>
  <si>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</si>
  <si>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</si>
  <si>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</si>
  <si>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</si>
  <si>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</si>
  <si>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</si>
  <si>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</si>
  <si>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</si>
  <si>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</si>
  <si>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</si>
  <si>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</si>
  <si>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</si>
  <si>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</si>
  <si>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</si>
  <si>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</si>
  <si>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</si>
  <si>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</si>
  <si>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</si>
  <si>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</si>
  <si>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</si>
  <si>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</si>
  <si>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</si>
  <si>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</si>
  <si>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</si>
  <si>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</si>
  <si>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</si>
  <si>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</si>
  <si>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</si>
  <si>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</si>
  <si>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</si>
  <si>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</si>
  <si>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</si>
  <si>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</si>
  <si>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</si>
  <si>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</si>
  <si>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</si>
  <si>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</si>
  <si>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</si>
  <si>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</si>
  <si>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</si>
  <si>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</si>
  <si>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</si>
  <si>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</si>
  <si>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</si>
  <si>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</si>
  <si>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</si>
  <si>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</si>
  <si>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</si>
  <si>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</si>
  <si>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</si>
  <si>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</si>
  <si>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</si>
  <si>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</si>
  <si>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</si>
  <si>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</si>
  <si>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</si>
  <si>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</si>
  <si>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</si>
  <si>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</si>
  <si>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2021</t>
  </si>
  <si>
    <t>Финансирование капитальных вложений 2021 года, млн. рублей (с НДС)</t>
  </si>
  <si>
    <t>Освоение капитальных вложений 2021 года , млн. рублей (без НДС)</t>
  </si>
  <si>
    <t>Приказом Министерства строительства, ЖКХ и энергетики Республики Карелия № 165 от 28.05.2021 года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</si>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</sst>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9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center" vertical="top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textRotation="90" wrapText="1"/>
    </xf>
    <xf numFmtId="0" fontId="4" fillId="0" borderId="8" xfId="1" applyNumberFormat="1" applyFont="1" applyBorder="1" applyAlignment="1">
      <alignment horizontal="center" vertical="top"/>
    </xf>
    <xf numFmtId="49" fontId="7" fillId="0" borderId="8" xfId="2" applyNumberFormat="1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 wrapText="1"/>
    </xf>
    <xf numFmtId="0" fontId="7" fillId="2" borderId="3" xfId="2" applyNumberFormat="1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wrapText="1"/>
    </xf>
    <xf numFmtId="0" fontId="7" fillId="0" borderId="8" xfId="2" applyFont="1" applyFill="1" applyBorder="1" applyAlignment="1">
      <alignment horizontal="center" wrapText="1"/>
    </xf>
    <xf numFmtId="164" fontId="8" fillId="0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/>
    </xf>
    <xf numFmtId="164" fontId="8" fillId="0" borderId="3" xfId="2" applyNumberFormat="1" applyFont="1" applyFill="1" applyBorder="1" applyAlignment="1">
      <alignment horizontal="center" vertical="center"/>
    </xf>
    <xf numFmtId="164" fontId="7" fillId="0" borderId="8" xfId="2" applyNumberFormat="1" applyFont="1" applyFill="1" applyBorder="1" applyAlignment="1">
      <alignment horizontal="center" vertical="center"/>
    </xf>
    <xf numFmtId="0" fontId="7" fillId="0" borderId="3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justify"/>
    </xf>
    <xf numFmtId="0" fontId="9" fillId="0" borderId="3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10" fillId="0" borderId="8" xfId="2" applyNumberFormat="1" applyFont="1" applyFill="1" applyBorder="1" applyAlignment="1">
      <alignment horizontal="center" vertical="center"/>
    </xf>
    <xf numFmtId="2" fontId="10" fillId="0" borderId="8" xfId="2" applyNumberFormat="1" applyFont="1" applyFill="1" applyBorder="1" applyAlignment="1">
      <alignment horizontal="left" vertical="center" wrapText="1"/>
    </xf>
    <xf numFmtId="2" fontId="10" fillId="0" borderId="8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wrapText="1"/>
    </xf>
    <xf numFmtId="164" fontId="7" fillId="0" borderId="8" xfId="2" applyNumberFormat="1" applyFont="1" applyFill="1" applyBorder="1" applyAlignment="1">
      <alignment horizontal="center" wrapText="1"/>
    </xf>
    <xf numFmtId="164" fontId="11" fillId="0" borderId="8" xfId="1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wrapText="1"/>
    </xf>
    <xf numFmtId="0" fontId="3" fillId="2" borderId="0" xfId="1" applyNumberFormat="1" applyFont="1" applyFill="1" applyBorder="1" applyAlignment="1">
      <alignment horizontal="left"/>
    </xf>
    <xf numFmtId="0" fontId="3" fillId="0" borderId="8" xfId="1" applyNumberFormat="1" applyFont="1" applyBorder="1" applyAlignment="1">
      <alignment horizontal="left"/>
    </xf>
    <xf numFmtId="2" fontId="3" fillId="0" borderId="8" xfId="1" applyNumberFormat="1" applyFont="1" applyBorder="1" applyAlignment="1">
      <alignment horizontal="left"/>
    </xf>
    <xf numFmtId="0" fontId="12" fillId="0" borderId="8" xfId="1" applyNumberFormat="1" applyFont="1" applyBorder="1" applyAlignment="1">
      <alignment horizontal="left"/>
    </xf>
    <xf numFmtId="2" fontId="12" fillId="0" borderId="8" xfId="1" applyNumberFormat="1" applyFont="1" applyBorder="1" applyAlignment="1">
      <alignment horizontal="left"/>
    </xf>
    <xf numFmtId="2" fontId="12" fillId="2" borderId="8" xfId="1" applyNumberFormat="1" applyFont="1" applyFill="1" applyBorder="1" applyAlignment="1">
      <alignment horizontal="left"/>
    </xf>
    <xf numFmtId="0" fontId="12" fillId="2" borderId="0" xfId="1" applyNumberFormat="1" applyFont="1" applyFill="1" applyBorder="1" applyAlignment="1">
      <alignment horizontal="left"/>
    </xf>
    <xf numFmtId="2" fontId="11" fillId="2" borderId="8" xfId="1" applyNumberFormat="1" applyFont="1" applyFill="1" applyBorder="1" applyAlignment="1">
      <alignment horizontal="left"/>
    </xf>
    <xf numFmtId="2" fontId="11" fillId="0" borderId="8" xfId="1" applyNumberFormat="1" applyFont="1" applyBorder="1" applyAlignment="1">
      <alignment horizontal="left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left" wrapText="1"/>
    </xf>
    <xf numFmtId="0" fontId="4" fillId="0" borderId="2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/>
    </xf>
    <xf numFmtId="0" fontId="5" fillId="0" borderId="5" xfId="1" applyNumberFormat="1" applyFont="1" applyBorder="1" applyAlignment="1">
      <alignment horizontal="center"/>
    </xf>
    <xf numFmtId="0" fontId="5" fillId="0" borderId="6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10">
          <cell r="D10">
            <v>11.690772000000001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49"/>
  <sheetViews>
    <sheetView tabSelected="1" view="pageBreakPreview" zoomScale="115" zoomScaleNormal="100" zoomScaleSheetLayoutView="100" workbookViewId="0">
      <pane ySplit="17" topLeftCell="A18" activePane="bottomLeft" state="frozen"/>
      <selection pane="bottomLeft" activeCell="AT19" activeCellId="2" sqref="AJ19 AO19 AT19"/>
    </sheetView>
  </sheetViews>
  <sheetFormatPr defaultRowHeight="15.75"/>
  <cols>
    <col min="1" max="1" width="7.85546875" style="3" customWidth="1"/>
    <col min="2" max="2" width="38.140625" style="3" customWidth="1"/>
    <col min="3" max="3" width="11.140625" style="3" customWidth="1"/>
    <col min="4" max="4" width="7.28515625" style="3" customWidth="1"/>
    <col min="5" max="29" width="5.28515625" style="3" customWidth="1"/>
    <col min="30" max="30" width="6.140625" style="3" customWidth="1"/>
    <col min="31" max="39" width="5.5703125" style="3" customWidth="1"/>
    <col min="40" max="40" width="6.28515625" style="3" customWidth="1"/>
    <col min="41" max="55" width="5.5703125" style="3" customWidth="1"/>
    <col min="56" max="256" width="9.140625" style="3"/>
    <col min="257" max="257" width="5.7109375" style="3" customWidth="1"/>
    <col min="258" max="258" width="13.7109375" style="3" customWidth="1"/>
    <col min="259" max="259" width="8.85546875" style="3" customWidth="1"/>
    <col min="260" max="260" width="4.7109375" style="3" customWidth="1"/>
    <col min="261" max="285" width="3.28515625" style="3" customWidth="1"/>
    <col min="286" max="286" width="4.7109375" style="3" customWidth="1"/>
    <col min="287" max="311" width="3.28515625" style="3" customWidth="1"/>
    <col min="312" max="512" width="9.140625" style="3"/>
    <col min="513" max="513" width="5.7109375" style="3" customWidth="1"/>
    <col min="514" max="514" width="13.7109375" style="3" customWidth="1"/>
    <col min="515" max="515" width="8.85546875" style="3" customWidth="1"/>
    <col min="516" max="516" width="4.7109375" style="3" customWidth="1"/>
    <col min="517" max="541" width="3.28515625" style="3" customWidth="1"/>
    <col min="542" max="542" width="4.7109375" style="3" customWidth="1"/>
    <col min="543" max="567" width="3.28515625" style="3" customWidth="1"/>
    <col min="568" max="768" width="9.140625" style="3"/>
    <col min="769" max="769" width="5.7109375" style="3" customWidth="1"/>
    <col min="770" max="770" width="13.7109375" style="3" customWidth="1"/>
    <col min="771" max="771" width="8.85546875" style="3" customWidth="1"/>
    <col min="772" max="772" width="4.7109375" style="3" customWidth="1"/>
    <col min="773" max="797" width="3.28515625" style="3" customWidth="1"/>
    <col min="798" max="798" width="4.7109375" style="3" customWidth="1"/>
    <col min="799" max="823" width="3.28515625" style="3" customWidth="1"/>
    <col min="824" max="1024" width="9.140625" style="3"/>
    <col min="1025" max="1025" width="5.7109375" style="3" customWidth="1"/>
    <col min="1026" max="1026" width="13.7109375" style="3" customWidth="1"/>
    <col min="1027" max="1027" width="8.85546875" style="3" customWidth="1"/>
    <col min="1028" max="1028" width="4.7109375" style="3" customWidth="1"/>
    <col min="1029" max="1053" width="3.28515625" style="3" customWidth="1"/>
    <col min="1054" max="1054" width="4.7109375" style="3" customWidth="1"/>
    <col min="1055" max="1079" width="3.28515625" style="3" customWidth="1"/>
    <col min="1080" max="1280" width="9.140625" style="3"/>
    <col min="1281" max="1281" width="5.7109375" style="3" customWidth="1"/>
    <col min="1282" max="1282" width="13.7109375" style="3" customWidth="1"/>
    <col min="1283" max="1283" width="8.85546875" style="3" customWidth="1"/>
    <col min="1284" max="1284" width="4.7109375" style="3" customWidth="1"/>
    <col min="1285" max="1309" width="3.28515625" style="3" customWidth="1"/>
    <col min="1310" max="1310" width="4.7109375" style="3" customWidth="1"/>
    <col min="1311" max="1335" width="3.28515625" style="3" customWidth="1"/>
    <col min="1336" max="1536" width="9.140625" style="3"/>
    <col min="1537" max="1537" width="5.7109375" style="3" customWidth="1"/>
    <col min="1538" max="1538" width="13.7109375" style="3" customWidth="1"/>
    <col min="1539" max="1539" width="8.85546875" style="3" customWidth="1"/>
    <col min="1540" max="1540" width="4.7109375" style="3" customWidth="1"/>
    <col min="1541" max="1565" width="3.28515625" style="3" customWidth="1"/>
    <col min="1566" max="1566" width="4.7109375" style="3" customWidth="1"/>
    <col min="1567" max="1591" width="3.28515625" style="3" customWidth="1"/>
    <col min="1592" max="1792" width="9.140625" style="3"/>
    <col min="1793" max="1793" width="5.7109375" style="3" customWidth="1"/>
    <col min="1794" max="1794" width="13.7109375" style="3" customWidth="1"/>
    <col min="1795" max="1795" width="8.85546875" style="3" customWidth="1"/>
    <col min="1796" max="1796" width="4.7109375" style="3" customWidth="1"/>
    <col min="1797" max="1821" width="3.28515625" style="3" customWidth="1"/>
    <col min="1822" max="1822" width="4.7109375" style="3" customWidth="1"/>
    <col min="1823" max="1847" width="3.28515625" style="3" customWidth="1"/>
    <col min="1848" max="2048" width="9.140625" style="3"/>
    <col min="2049" max="2049" width="5.7109375" style="3" customWidth="1"/>
    <col min="2050" max="2050" width="13.7109375" style="3" customWidth="1"/>
    <col min="2051" max="2051" width="8.85546875" style="3" customWidth="1"/>
    <col min="2052" max="2052" width="4.7109375" style="3" customWidth="1"/>
    <col min="2053" max="2077" width="3.28515625" style="3" customWidth="1"/>
    <col min="2078" max="2078" width="4.7109375" style="3" customWidth="1"/>
    <col min="2079" max="2103" width="3.28515625" style="3" customWidth="1"/>
    <col min="2104" max="2304" width="9.140625" style="3"/>
    <col min="2305" max="2305" width="5.7109375" style="3" customWidth="1"/>
    <col min="2306" max="2306" width="13.7109375" style="3" customWidth="1"/>
    <col min="2307" max="2307" width="8.85546875" style="3" customWidth="1"/>
    <col min="2308" max="2308" width="4.7109375" style="3" customWidth="1"/>
    <col min="2309" max="2333" width="3.28515625" style="3" customWidth="1"/>
    <col min="2334" max="2334" width="4.7109375" style="3" customWidth="1"/>
    <col min="2335" max="2359" width="3.28515625" style="3" customWidth="1"/>
    <col min="2360" max="2560" width="9.140625" style="3"/>
    <col min="2561" max="2561" width="5.7109375" style="3" customWidth="1"/>
    <col min="2562" max="2562" width="13.7109375" style="3" customWidth="1"/>
    <col min="2563" max="2563" width="8.85546875" style="3" customWidth="1"/>
    <col min="2564" max="2564" width="4.7109375" style="3" customWidth="1"/>
    <col min="2565" max="2589" width="3.28515625" style="3" customWidth="1"/>
    <col min="2590" max="2590" width="4.7109375" style="3" customWidth="1"/>
    <col min="2591" max="2615" width="3.28515625" style="3" customWidth="1"/>
    <col min="2616" max="2816" width="9.140625" style="3"/>
    <col min="2817" max="2817" width="5.7109375" style="3" customWidth="1"/>
    <col min="2818" max="2818" width="13.7109375" style="3" customWidth="1"/>
    <col min="2819" max="2819" width="8.85546875" style="3" customWidth="1"/>
    <col min="2820" max="2820" width="4.7109375" style="3" customWidth="1"/>
    <col min="2821" max="2845" width="3.28515625" style="3" customWidth="1"/>
    <col min="2846" max="2846" width="4.7109375" style="3" customWidth="1"/>
    <col min="2847" max="2871" width="3.28515625" style="3" customWidth="1"/>
    <col min="2872" max="3072" width="9.140625" style="3"/>
    <col min="3073" max="3073" width="5.7109375" style="3" customWidth="1"/>
    <col min="3074" max="3074" width="13.7109375" style="3" customWidth="1"/>
    <col min="3075" max="3075" width="8.85546875" style="3" customWidth="1"/>
    <col min="3076" max="3076" width="4.7109375" style="3" customWidth="1"/>
    <col min="3077" max="3101" width="3.28515625" style="3" customWidth="1"/>
    <col min="3102" max="3102" width="4.7109375" style="3" customWidth="1"/>
    <col min="3103" max="3127" width="3.28515625" style="3" customWidth="1"/>
    <col min="3128" max="3328" width="9.140625" style="3"/>
    <col min="3329" max="3329" width="5.7109375" style="3" customWidth="1"/>
    <col min="3330" max="3330" width="13.7109375" style="3" customWidth="1"/>
    <col min="3331" max="3331" width="8.85546875" style="3" customWidth="1"/>
    <col min="3332" max="3332" width="4.7109375" style="3" customWidth="1"/>
    <col min="3333" max="3357" width="3.28515625" style="3" customWidth="1"/>
    <col min="3358" max="3358" width="4.7109375" style="3" customWidth="1"/>
    <col min="3359" max="3383" width="3.28515625" style="3" customWidth="1"/>
    <col min="3384" max="3584" width="9.140625" style="3"/>
    <col min="3585" max="3585" width="5.7109375" style="3" customWidth="1"/>
    <col min="3586" max="3586" width="13.7109375" style="3" customWidth="1"/>
    <col min="3587" max="3587" width="8.85546875" style="3" customWidth="1"/>
    <col min="3588" max="3588" width="4.7109375" style="3" customWidth="1"/>
    <col min="3589" max="3613" width="3.28515625" style="3" customWidth="1"/>
    <col min="3614" max="3614" width="4.7109375" style="3" customWidth="1"/>
    <col min="3615" max="3639" width="3.28515625" style="3" customWidth="1"/>
    <col min="3640" max="3840" width="9.140625" style="3"/>
    <col min="3841" max="3841" width="5.7109375" style="3" customWidth="1"/>
    <col min="3842" max="3842" width="13.7109375" style="3" customWidth="1"/>
    <col min="3843" max="3843" width="8.85546875" style="3" customWidth="1"/>
    <col min="3844" max="3844" width="4.7109375" style="3" customWidth="1"/>
    <col min="3845" max="3869" width="3.28515625" style="3" customWidth="1"/>
    <col min="3870" max="3870" width="4.7109375" style="3" customWidth="1"/>
    <col min="3871" max="3895" width="3.28515625" style="3" customWidth="1"/>
    <col min="3896" max="4096" width="9.140625" style="3"/>
    <col min="4097" max="4097" width="5.7109375" style="3" customWidth="1"/>
    <col min="4098" max="4098" width="13.7109375" style="3" customWidth="1"/>
    <col min="4099" max="4099" width="8.85546875" style="3" customWidth="1"/>
    <col min="4100" max="4100" width="4.7109375" style="3" customWidth="1"/>
    <col min="4101" max="4125" width="3.28515625" style="3" customWidth="1"/>
    <col min="4126" max="4126" width="4.7109375" style="3" customWidth="1"/>
    <col min="4127" max="4151" width="3.28515625" style="3" customWidth="1"/>
    <col min="4152" max="4352" width="9.140625" style="3"/>
    <col min="4353" max="4353" width="5.7109375" style="3" customWidth="1"/>
    <col min="4354" max="4354" width="13.7109375" style="3" customWidth="1"/>
    <col min="4355" max="4355" width="8.85546875" style="3" customWidth="1"/>
    <col min="4356" max="4356" width="4.7109375" style="3" customWidth="1"/>
    <col min="4357" max="4381" width="3.28515625" style="3" customWidth="1"/>
    <col min="4382" max="4382" width="4.7109375" style="3" customWidth="1"/>
    <col min="4383" max="4407" width="3.28515625" style="3" customWidth="1"/>
    <col min="4408" max="4608" width="9.140625" style="3"/>
    <col min="4609" max="4609" width="5.7109375" style="3" customWidth="1"/>
    <col min="4610" max="4610" width="13.7109375" style="3" customWidth="1"/>
    <col min="4611" max="4611" width="8.85546875" style="3" customWidth="1"/>
    <col min="4612" max="4612" width="4.7109375" style="3" customWidth="1"/>
    <col min="4613" max="4637" width="3.28515625" style="3" customWidth="1"/>
    <col min="4638" max="4638" width="4.7109375" style="3" customWidth="1"/>
    <col min="4639" max="4663" width="3.28515625" style="3" customWidth="1"/>
    <col min="4664" max="4864" width="9.140625" style="3"/>
    <col min="4865" max="4865" width="5.7109375" style="3" customWidth="1"/>
    <col min="4866" max="4866" width="13.7109375" style="3" customWidth="1"/>
    <col min="4867" max="4867" width="8.85546875" style="3" customWidth="1"/>
    <col min="4868" max="4868" width="4.7109375" style="3" customWidth="1"/>
    <col min="4869" max="4893" width="3.28515625" style="3" customWidth="1"/>
    <col min="4894" max="4894" width="4.7109375" style="3" customWidth="1"/>
    <col min="4895" max="4919" width="3.28515625" style="3" customWidth="1"/>
    <col min="4920" max="5120" width="9.140625" style="3"/>
    <col min="5121" max="5121" width="5.7109375" style="3" customWidth="1"/>
    <col min="5122" max="5122" width="13.7109375" style="3" customWidth="1"/>
    <col min="5123" max="5123" width="8.85546875" style="3" customWidth="1"/>
    <col min="5124" max="5124" width="4.7109375" style="3" customWidth="1"/>
    <col min="5125" max="5149" width="3.28515625" style="3" customWidth="1"/>
    <col min="5150" max="5150" width="4.7109375" style="3" customWidth="1"/>
    <col min="5151" max="5175" width="3.28515625" style="3" customWidth="1"/>
    <col min="5176" max="5376" width="9.140625" style="3"/>
    <col min="5377" max="5377" width="5.7109375" style="3" customWidth="1"/>
    <col min="5378" max="5378" width="13.7109375" style="3" customWidth="1"/>
    <col min="5379" max="5379" width="8.85546875" style="3" customWidth="1"/>
    <col min="5380" max="5380" width="4.7109375" style="3" customWidth="1"/>
    <col min="5381" max="5405" width="3.28515625" style="3" customWidth="1"/>
    <col min="5406" max="5406" width="4.7109375" style="3" customWidth="1"/>
    <col min="5407" max="5431" width="3.28515625" style="3" customWidth="1"/>
    <col min="5432" max="5632" width="9.140625" style="3"/>
    <col min="5633" max="5633" width="5.7109375" style="3" customWidth="1"/>
    <col min="5634" max="5634" width="13.7109375" style="3" customWidth="1"/>
    <col min="5635" max="5635" width="8.85546875" style="3" customWidth="1"/>
    <col min="5636" max="5636" width="4.7109375" style="3" customWidth="1"/>
    <col min="5637" max="5661" width="3.28515625" style="3" customWidth="1"/>
    <col min="5662" max="5662" width="4.7109375" style="3" customWidth="1"/>
    <col min="5663" max="5687" width="3.28515625" style="3" customWidth="1"/>
    <col min="5688" max="5888" width="9.140625" style="3"/>
    <col min="5889" max="5889" width="5.7109375" style="3" customWidth="1"/>
    <col min="5890" max="5890" width="13.7109375" style="3" customWidth="1"/>
    <col min="5891" max="5891" width="8.85546875" style="3" customWidth="1"/>
    <col min="5892" max="5892" width="4.7109375" style="3" customWidth="1"/>
    <col min="5893" max="5917" width="3.28515625" style="3" customWidth="1"/>
    <col min="5918" max="5918" width="4.7109375" style="3" customWidth="1"/>
    <col min="5919" max="5943" width="3.28515625" style="3" customWidth="1"/>
    <col min="5944" max="6144" width="9.140625" style="3"/>
    <col min="6145" max="6145" width="5.7109375" style="3" customWidth="1"/>
    <col min="6146" max="6146" width="13.7109375" style="3" customWidth="1"/>
    <col min="6147" max="6147" width="8.85546875" style="3" customWidth="1"/>
    <col min="6148" max="6148" width="4.7109375" style="3" customWidth="1"/>
    <col min="6149" max="6173" width="3.28515625" style="3" customWidth="1"/>
    <col min="6174" max="6174" width="4.7109375" style="3" customWidth="1"/>
    <col min="6175" max="6199" width="3.28515625" style="3" customWidth="1"/>
    <col min="6200" max="6400" width="9.140625" style="3"/>
    <col min="6401" max="6401" width="5.7109375" style="3" customWidth="1"/>
    <col min="6402" max="6402" width="13.7109375" style="3" customWidth="1"/>
    <col min="6403" max="6403" width="8.85546875" style="3" customWidth="1"/>
    <col min="6404" max="6404" width="4.7109375" style="3" customWidth="1"/>
    <col min="6405" max="6429" width="3.28515625" style="3" customWidth="1"/>
    <col min="6430" max="6430" width="4.7109375" style="3" customWidth="1"/>
    <col min="6431" max="6455" width="3.28515625" style="3" customWidth="1"/>
    <col min="6456" max="6656" width="9.140625" style="3"/>
    <col min="6657" max="6657" width="5.7109375" style="3" customWidth="1"/>
    <col min="6658" max="6658" width="13.7109375" style="3" customWidth="1"/>
    <col min="6659" max="6659" width="8.85546875" style="3" customWidth="1"/>
    <col min="6660" max="6660" width="4.7109375" style="3" customWidth="1"/>
    <col min="6661" max="6685" width="3.28515625" style="3" customWidth="1"/>
    <col min="6686" max="6686" width="4.7109375" style="3" customWidth="1"/>
    <col min="6687" max="6711" width="3.28515625" style="3" customWidth="1"/>
    <col min="6712" max="6912" width="9.140625" style="3"/>
    <col min="6913" max="6913" width="5.7109375" style="3" customWidth="1"/>
    <col min="6914" max="6914" width="13.7109375" style="3" customWidth="1"/>
    <col min="6915" max="6915" width="8.85546875" style="3" customWidth="1"/>
    <col min="6916" max="6916" width="4.7109375" style="3" customWidth="1"/>
    <col min="6917" max="6941" width="3.28515625" style="3" customWidth="1"/>
    <col min="6942" max="6942" width="4.7109375" style="3" customWidth="1"/>
    <col min="6943" max="6967" width="3.28515625" style="3" customWidth="1"/>
    <col min="6968" max="7168" width="9.140625" style="3"/>
    <col min="7169" max="7169" width="5.7109375" style="3" customWidth="1"/>
    <col min="7170" max="7170" width="13.7109375" style="3" customWidth="1"/>
    <col min="7171" max="7171" width="8.85546875" style="3" customWidth="1"/>
    <col min="7172" max="7172" width="4.7109375" style="3" customWidth="1"/>
    <col min="7173" max="7197" width="3.28515625" style="3" customWidth="1"/>
    <col min="7198" max="7198" width="4.7109375" style="3" customWidth="1"/>
    <col min="7199" max="7223" width="3.28515625" style="3" customWidth="1"/>
    <col min="7224" max="7424" width="9.140625" style="3"/>
    <col min="7425" max="7425" width="5.7109375" style="3" customWidth="1"/>
    <col min="7426" max="7426" width="13.7109375" style="3" customWidth="1"/>
    <col min="7427" max="7427" width="8.85546875" style="3" customWidth="1"/>
    <col min="7428" max="7428" width="4.7109375" style="3" customWidth="1"/>
    <col min="7429" max="7453" width="3.28515625" style="3" customWidth="1"/>
    <col min="7454" max="7454" width="4.7109375" style="3" customWidth="1"/>
    <col min="7455" max="7479" width="3.28515625" style="3" customWidth="1"/>
    <col min="7480" max="7680" width="9.140625" style="3"/>
    <col min="7681" max="7681" width="5.7109375" style="3" customWidth="1"/>
    <col min="7682" max="7682" width="13.7109375" style="3" customWidth="1"/>
    <col min="7683" max="7683" width="8.85546875" style="3" customWidth="1"/>
    <col min="7684" max="7684" width="4.7109375" style="3" customWidth="1"/>
    <col min="7685" max="7709" width="3.28515625" style="3" customWidth="1"/>
    <col min="7710" max="7710" width="4.7109375" style="3" customWidth="1"/>
    <col min="7711" max="7735" width="3.28515625" style="3" customWidth="1"/>
    <col min="7736" max="7936" width="9.140625" style="3"/>
    <col min="7937" max="7937" width="5.7109375" style="3" customWidth="1"/>
    <col min="7938" max="7938" width="13.7109375" style="3" customWidth="1"/>
    <col min="7939" max="7939" width="8.85546875" style="3" customWidth="1"/>
    <col min="7940" max="7940" width="4.7109375" style="3" customWidth="1"/>
    <col min="7941" max="7965" width="3.28515625" style="3" customWidth="1"/>
    <col min="7966" max="7966" width="4.7109375" style="3" customWidth="1"/>
    <col min="7967" max="7991" width="3.28515625" style="3" customWidth="1"/>
    <col min="7992" max="8192" width="9.140625" style="3"/>
    <col min="8193" max="8193" width="5.7109375" style="3" customWidth="1"/>
    <col min="8194" max="8194" width="13.7109375" style="3" customWidth="1"/>
    <col min="8195" max="8195" width="8.85546875" style="3" customWidth="1"/>
    <col min="8196" max="8196" width="4.7109375" style="3" customWidth="1"/>
    <col min="8197" max="8221" width="3.28515625" style="3" customWidth="1"/>
    <col min="8222" max="8222" width="4.7109375" style="3" customWidth="1"/>
    <col min="8223" max="8247" width="3.28515625" style="3" customWidth="1"/>
    <col min="8248" max="8448" width="9.140625" style="3"/>
    <col min="8449" max="8449" width="5.7109375" style="3" customWidth="1"/>
    <col min="8450" max="8450" width="13.7109375" style="3" customWidth="1"/>
    <col min="8451" max="8451" width="8.85546875" style="3" customWidth="1"/>
    <col min="8452" max="8452" width="4.7109375" style="3" customWidth="1"/>
    <col min="8453" max="8477" width="3.28515625" style="3" customWidth="1"/>
    <col min="8478" max="8478" width="4.7109375" style="3" customWidth="1"/>
    <col min="8479" max="8503" width="3.28515625" style="3" customWidth="1"/>
    <col min="8504" max="8704" width="9.140625" style="3"/>
    <col min="8705" max="8705" width="5.7109375" style="3" customWidth="1"/>
    <col min="8706" max="8706" width="13.7109375" style="3" customWidth="1"/>
    <col min="8707" max="8707" width="8.85546875" style="3" customWidth="1"/>
    <col min="8708" max="8708" width="4.7109375" style="3" customWidth="1"/>
    <col min="8709" max="8733" width="3.28515625" style="3" customWidth="1"/>
    <col min="8734" max="8734" width="4.7109375" style="3" customWidth="1"/>
    <col min="8735" max="8759" width="3.28515625" style="3" customWidth="1"/>
    <col min="8760" max="8960" width="9.140625" style="3"/>
    <col min="8961" max="8961" width="5.7109375" style="3" customWidth="1"/>
    <col min="8962" max="8962" width="13.7109375" style="3" customWidth="1"/>
    <col min="8963" max="8963" width="8.85546875" style="3" customWidth="1"/>
    <col min="8964" max="8964" width="4.7109375" style="3" customWidth="1"/>
    <col min="8965" max="8989" width="3.28515625" style="3" customWidth="1"/>
    <col min="8990" max="8990" width="4.7109375" style="3" customWidth="1"/>
    <col min="8991" max="9015" width="3.28515625" style="3" customWidth="1"/>
    <col min="9016" max="9216" width="9.140625" style="3"/>
    <col min="9217" max="9217" width="5.7109375" style="3" customWidth="1"/>
    <col min="9218" max="9218" width="13.7109375" style="3" customWidth="1"/>
    <col min="9219" max="9219" width="8.85546875" style="3" customWidth="1"/>
    <col min="9220" max="9220" width="4.7109375" style="3" customWidth="1"/>
    <col min="9221" max="9245" width="3.28515625" style="3" customWidth="1"/>
    <col min="9246" max="9246" width="4.7109375" style="3" customWidth="1"/>
    <col min="9247" max="9271" width="3.28515625" style="3" customWidth="1"/>
    <col min="9272" max="9472" width="9.140625" style="3"/>
    <col min="9473" max="9473" width="5.7109375" style="3" customWidth="1"/>
    <col min="9474" max="9474" width="13.7109375" style="3" customWidth="1"/>
    <col min="9475" max="9475" width="8.85546875" style="3" customWidth="1"/>
    <col min="9476" max="9476" width="4.7109375" style="3" customWidth="1"/>
    <col min="9477" max="9501" width="3.28515625" style="3" customWidth="1"/>
    <col min="9502" max="9502" width="4.7109375" style="3" customWidth="1"/>
    <col min="9503" max="9527" width="3.28515625" style="3" customWidth="1"/>
    <col min="9528" max="9728" width="9.140625" style="3"/>
    <col min="9729" max="9729" width="5.7109375" style="3" customWidth="1"/>
    <col min="9730" max="9730" width="13.7109375" style="3" customWidth="1"/>
    <col min="9731" max="9731" width="8.85546875" style="3" customWidth="1"/>
    <col min="9732" max="9732" width="4.7109375" style="3" customWidth="1"/>
    <col min="9733" max="9757" width="3.28515625" style="3" customWidth="1"/>
    <col min="9758" max="9758" width="4.7109375" style="3" customWidth="1"/>
    <col min="9759" max="9783" width="3.28515625" style="3" customWidth="1"/>
    <col min="9784" max="9984" width="9.140625" style="3"/>
    <col min="9985" max="9985" width="5.7109375" style="3" customWidth="1"/>
    <col min="9986" max="9986" width="13.7109375" style="3" customWidth="1"/>
    <col min="9987" max="9987" width="8.85546875" style="3" customWidth="1"/>
    <col min="9988" max="9988" width="4.7109375" style="3" customWidth="1"/>
    <col min="9989" max="10013" width="3.28515625" style="3" customWidth="1"/>
    <col min="10014" max="10014" width="4.7109375" style="3" customWidth="1"/>
    <col min="10015" max="10039" width="3.28515625" style="3" customWidth="1"/>
    <col min="10040" max="10240" width="9.140625" style="3"/>
    <col min="10241" max="10241" width="5.7109375" style="3" customWidth="1"/>
    <col min="10242" max="10242" width="13.7109375" style="3" customWidth="1"/>
    <col min="10243" max="10243" width="8.85546875" style="3" customWidth="1"/>
    <col min="10244" max="10244" width="4.7109375" style="3" customWidth="1"/>
    <col min="10245" max="10269" width="3.28515625" style="3" customWidth="1"/>
    <col min="10270" max="10270" width="4.7109375" style="3" customWidth="1"/>
    <col min="10271" max="10295" width="3.28515625" style="3" customWidth="1"/>
    <col min="10296" max="10496" width="9.140625" style="3"/>
    <col min="10497" max="10497" width="5.7109375" style="3" customWidth="1"/>
    <col min="10498" max="10498" width="13.7109375" style="3" customWidth="1"/>
    <col min="10499" max="10499" width="8.85546875" style="3" customWidth="1"/>
    <col min="10500" max="10500" width="4.7109375" style="3" customWidth="1"/>
    <col min="10501" max="10525" width="3.28515625" style="3" customWidth="1"/>
    <col min="10526" max="10526" width="4.7109375" style="3" customWidth="1"/>
    <col min="10527" max="10551" width="3.28515625" style="3" customWidth="1"/>
    <col min="10552" max="10752" width="9.140625" style="3"/>
    <col min="10753" max="10753" width="5.7109375" style="3" customWidth="1"/>
    <col min="10754" max="10754" width="13.7109375" style="3" customWidth="1"/>
    <col min="10755" max="10755" width="8.85546875" style="3" customWidth="1"/>
    <col min="10756" max="10756" width="4.7109375" style="3" customWidth="1"/>
    <col min="10757" max="10781" width="3.28515625" style="3" customWidth="1"/>
    <col min="10782" max="10782" width="4.7109375" style="3" customWidth="1"/>
    <col min="10783" max="10807" width="3.28515625" style="3" customWidth="1"/>
    <col min="10808" max="11008" width="9.140625" style="3"/>
    <col min="11009" max="11009" width="5.7109375" style="3" customWidth="1"/>
    <col min="11010" max="11010" width="13.7109375" style="3" customWidth="1"/>
    <col min="11011" max="11011" width="8.85546875" style="3" customWidth="1"/>
    <col min="11012" max="11012" width="4.7109375" style="3" customWidth="1"/>
    <col min="11013" max="11037" width="3.28515625" style="3" customWidth="1"/>
    <col min="11038" max="11038" width="4.7109375" style="3" customWidth="1"/>
    <col min="11039" max="11063" width="3.28515625" style="3" customWidth="1"/>
    <col min="11064" max="11264" width="9.140625" style="3"/>
    <col min="11265" max="11265" width="5.7109375" style="3" customWidth="1"/>
    <col min="11266" max="11266" width="13.7109375" style="3" customWidth="1"/>
    <col min="11267" max="11267" width="8.85546875" style="3" customWidth="1"/>
    <col min="11268" max="11268" width="4.7109375" style="3" customWidth="1"/>
    <col min="11269" max="11293" width="3.28515625" style="3" customWidth="1"/>
    <col min="11294" max="11294" width="4.7109375" style="3" customWidth="1"/>
    <col min="11295" max="11319" width="3.28515625" style="3" customWidth="1"/>
    <col min="11320" max="11520" width="9.140625" style="3"/>
    <col min="11521" max="11521" width="5.7109375" style="3" customWidth="1"/>
    <col min="11522" max="11522" width="13.7109375" style="3" customWidth="1"/>
    <col min="11523" max="11523" width="8.85546875" style="3" customWidth="1"/>
    <col min="11524" max="11524" width="4.7109375" style="3" customWidth="1"/>
    <col min="11525" max="11549" width="3.28515625" style="3" customWidth="1"/>
    <col min="11550" max="11550" width="4.7109375" style="3" customWidth="1"/>
    <col min="11551" max="11575" width="3.28515625" style="3" customWidth="1"/>
    <col min="11576" max="11776" width="9.140625" style="3"/>
    <col min="11777" max="11777" width="5.7109375" style="3" customWidth="1"/>
    <col min="11778" max="11778" width="13.7109375" style="3" customWidth="1"/>
    <col min="11779" max="11779" width="8.85546875" style="3" customWidth="1"/>
    <col min="11780" max="11780" width="4.7109375" style="3" customWidth="1"/>
    <col min="11781" max="11805" width="3.28515625" style="3" customWidth="1"/>
    <col min="11806" max="11806" width="4.7109375" style="3" customWidth="1"/>
    <col min="11807" max="11831" width="3.28515625" style="3" customWidth="1"/>
    <col min="11832" max="12032" width="9.140625" style="3"/>
    <col min="12033" max="12033" width="5.7109375" style="3" customWidth="1"/>
    <col min="12034" max="12034" width="13.7109375" style="3" customWidth="1"/>
    <col min="12035" max="12035" width="8.85546875" style="3" customWidth="1"/>
    <col min="12036" max="12036" width="4.7109375" style="3" customWidth="1"/>
    <col min="12037" max="12061" width="3.28515625" style="3" customWidth="1"/>
    <col min="12062" max="12062" width="4.7109375" style="3" customWidth="1"/>
    <col min="12063" max="12087" width="3.28515625" style="3" customWidth="1"/>
    <col min="12088" max="12288" width="9.140625" style="3"/>
    <col min="12289" max="12289" width="5.7109375" style="3" customWidth="1"/>
    <col min="12290" max="12290" width="13.7109375" style="3" customWidth="1"/>
    <col min="12291" max="12291" width="8.85546875" style="3" customWidth="1"/>
    <col min="12292" max="12292" width="4.7109375" style="3" customWidth="1"/>
    <col min="12293" max="12317" width="3.28515625" style="3" customWidth="1"/>
    <col min="12318" max="12318" width="4.7109375" style="3" customWidth="1"/>
    <col min="12319" max="12343" width="3.28515625" style="3" customWidth="1"/>
    <col min="12344" max="12544" width="9.140625" style="3"/>
    <col min="12545" max="12545" width="5.7109375" style="3" customWidth="1"/>
    <col min="12546" max="12546" width="13.7109375" style="3" customWidth="1"/>
    <col min="12547" max="12547" width="8.85546875" style="3" customWidth="1"/>
    <col min="12548" max="12548" width="4.7109375" style="3" customWidth="1"/>
    <col min="12549" max="12573" width="3.28515625" style="3" customWidth="1"/>
    <col min="12574" max="12574" width="4.7109375" style="3" customWidth="1"/>
    <col min="12575" max="12599" width="3.28515625" style="3" customWidth="1"/>
    <col min="12600" max="12800" width="9.140625" style="3"/>
    <col min="12801" max="12801" width="5.7109375" style="3" customWidth="1"/>
    <col min="12802" max="12802" width="13.7109375" style="3" customWidth="1"/>
    <col min="12803" max="12803" width="8.85546875" style="3" customWidth="1"/>
    <col min="12804" max="12804" width="4.7109375" style="3" customWidth="1"/>
    <col min="12805" max="12829" width="3.28515625" style="3" customWidth="1"/>
    <col min="12830" max="12830" width="4.7109375" style="3" customWidth="1"/>
    <col min="12831" max="12855" width="3.28515625" style="3" customWidth="1"/>
    <col min="12856" max="13056" width="9.140625" style="3"/>
    <col min="13057" max="13057" width="5.7109375" style="3" customWidth="1"/>
    <col min="13058" max="13058" width="13.7109375" style="3" customWidth="1"/>
    <col min="13059" max="13059" width="8.85546875" style="3" customWidth="1"/>
    <col min="13060" max="13060" width="4.7109375" style="3" customWidth="1"/>
    <col min="13061" max="13085" width="3.28515625" style="3" customWidth="1"/>
    <col min="13086" max="13086" width="4.7109375" style="3" customWidth="1"/>
    <col min="13087" max="13111" width="3.28515625" style="3" customWidth="1"/>
    <col min="13112" max="13312" width="9.140625" style="3"/>
    <col min="13313" max="13313" width="5.7109375" style="3" customWidth="1"/>
    <col min="13314" max="13314" width="13.7109375" style="3" customWidth="1"/>
    <col min="13315" max="13315" width="8.85546875" style="3" customWidth="1"/>
    <col min="13316" max="13316" width="4.7109375" style="3" customWidth="1"/>
    <col min="13317" max="13341" width="3.28515625" style="3" customWidth="1"/>
    <col min="13342" max="13342" width="4.7109375" style="3" customWidth="1"/>
    <col min="13343" max="13367" width="3.28515625" style="3" customWidth="1"/>
    <col min="13368" max="13568" width="9.140625" style="3"/>
    <col min="13569" max="13569" width="5.7109375" style="3" customWidth="1"/>
    <col min="13570" max="13570" width="13.7109375" style="3" customWidth="1"/>
    <col min="13571" max="13571" width="8.85546875" style="3" customWidth="1"/>
    <col min="13572" max="13572" width="4.7109375" style="3" customWidth="1"/>
    <col min="13573" max="13597" width="3.28515625" style="3" customWidth="1"/>
    <col min="13598" max="13598" width="4.7109375" style="3" customWidth="1"/>
    <col min="13599" max="13623" width="3.28515625" style="3" customWidth="1"/>
    <col min="13624" max="13824" width="9.140625" style="3"/>
    <col min="13825" max="13825" width="5.7109375" style="3" customWidth="1"/>
    <col min="13826" max="13826" width="13.7109375" style="3" customWidth="1"/>
    <col min="13827" max="13827" width="8.85546875" style="3" customWidth="1"/>
    <col min="13828" max="13828" width="4.7109375" style="3" customWidth="1"/>
    <col min="13829" max="13853" width="3.28515625" style="3" customWidth="1"/>
    <col min="13854" max="13854" width="4.7109375" style="3" customWidth="1"/>
    <col min="13855" max="13879" width="3.28515625" style="3" customWidth="1"/>
    <col min="13880" max="14080" width="9.140625" style="3"/>
    <col min="14081" max="14081" width="5.7109375" style="3" customWidth="1"/>
    <col min="14082" max="14082" width="13.7109375" style="3" customWidth="1"/>
    <col min="14083" max="14083" width="8.85546875" style="3" customWidth="1"/>
    <col min="14084" max="14084" width="4.7109375" style="3" customWidth="1"/>
    <col min="14085" max="14109" width="3.28515625" style="3" customWidth="1"/>
    <col min="14110" max="14110" width="4.7109375" style="3" customWidth="1"/>
    <col min="14111" max="14135" width="3.28515625" style="3" customWidth="1"/>
    <col min="14136" max="14336" width="9.140625" style="3"/>
    <col min="14337" max="14337" width="5.7109375" style="3" customWidth="1"/>
    <col min="14338" max="14338" width="13.7109375" style="3" customWidth="1"/>
    <col min="14339" max="14339" width="8.85546875" style="3" customWidth="1"/>
    <col min="14340" max="14340" width="4.7109375" style="3" customWidth="1"/>
    <col min="14341" max="14365" width="3.28515625" style="3" customWidth="1"/>
    <col min="14366" max="14366" width="4.7109375" style="3" customWidth="1"/>
    <col min="14367" max="14391" width="3.28515625" style="3" customWidth="1"/>
    <col min="14392" max="14592" width="9.140625" style="3"/>
    <col min="14593" max="14593" width="5.7109375" style="3" customWidth="1"/>
    <col min="14594" max="14594" width="13.7109375" style="3" customWidth="1"/>
    <col min="14595" max="14595" width="8.85546875" style="3" customWidth="1"/>
    <col min="14596" max="14596" width="4.7109375" style="3" customWidth="1"/>
    <col min="14597" max="14621" width="3.28515625" style="3" customWidth="1"/>
    <col min="14622" max="14622" width="4.7109375" style="3" customWidth="1"/>
    <col min="14623" max="14647" width="3.28515625" style="3" customWidth="1"/>
    <col min="14648" max="14848" width="9.140625" style="3"/>
    <col min="14849" max="14849" width="5.7109375" style="3" customWidth="1"/>
    <col min="14850" max="14850" width="13.7109375" style="3" customWidth="1"/>
    <col min="14851" max="14851" width="8.85546875" style="3" customWidth="1"/>
    <col min="14852" max="14852" width="4.7109375" style="3" customWidth="1"/>
    <col min="14853" max="14877" width="3.28515625" style="3" customWidth="1"/>
    <col min="14878" max="14878" width="4.7109375" style="3" customWidth="1"/>
    <col min="14879" max="14903" width="3.28515625" style="3" customWidth="1"/>
    <col min="14904" max="15104" width="9.140625" style="3"/>
    <col min="15105" max="15105" width="5.7109375" style="3" customWidth="1"/>
    <col min="15106" max="15106" width="13.7109375" style="3" customWidth="1"/>
    <col min="15107" max="15107" width="8.85546875" style="3" customWidth="1"/>
    <col min="15108" max="15108" width="4.7109375" style="3" customWidth="1"/>
    <col min="15109" max="15133" width="3.28515625" style="3" customWidth="1"/>
    <col min="15134" max="15134" width="4.7109375" style="3" customWidth="1"/>
    <col min="15135" max="15159" width="3.28515625" style="3" customWidth="1"/>
    <col min="15160" max="15360" width="9.140625" style="3"/>
    <col min="15361" max="15361" width="5.7109375" style="3" customWidth="1"/>
    <col min="15362" max="15362" width="13.7109375" style="3" customWidth="1"/>
    <col min="15363" max="15363" width="8.85546875" style="3" customWidth="1"/>
    <col min="15364" max="15364" width="4.7109375" style="3" customWidth="1"/>
    <col min="15365" max="15389" width="3.28515625" style="3" customWidth="1"/>
    <col min="15390" max="15390" width="4.7109375" style="3" customWidth="1"/>
    <col min="15391" max="15415" width="3.28515625" style="3" customWidth="1"/>
    <col min="15416" max="15616" width="9.140625" style="3"/>
    <col min="15617" max="15617" width="5.7109375" style="3" customWidth="1"/>
    <col min="15618" max="15618" width="13.7109375" style="3" customWidth="1"/>
    <col min="15619" max="15619" width="8.85546875" style="3" customWidth="1"/>
    <col min="15620" max="15620" width="4.7109375" style="3" customWidth="1"/>
    <col min="15621" max="15645" width="3.28515625" style="3" customWidth="1"/>
    <col min="15646" max="15646" width="4.7109375" style="3" customWidth="1"/>
    <col min="15647" max="15671" width="3.28515625" style="3" customWidth="1"/>
    <col min="15672" max="15872" width="9.140625" style="3"/>
    <col min="15873" max="15873" width="5.7109375" style="3" customWidth="1"/>
    <col min="15874" max="15874" width="13.7109375" style="3" customWidth="1"/>
    <col min="15875" max="15875" width="8.85546875" style="3" customWidth="1"/>
    <col min="15876" max="15876" width="4.7109375" style="3" customWidth="1"/>
    <col min="15877" max="15901" width="3.28515625" style="3" customWidth="1"/>
    <col min="15902" max="15902" width="4.7109375" style="3" customWidth="1"/>
    <col min="15903" max="15927" width="3.28515625" style="3" customWidth="1"/>
    <col min="15928" max="16128" width="9.140625" style="3"/>
    <col min="16129" max="16129" width="5.7109375" style="3" customWidth="1"/>
    <col min="16130" max="16130" width="13.7109375" style="3" customWidth="1"/>
    <col min="16131" max="16131" width="8.85546875" style="3" customWidth="1"/>
    <col min="16132" max="16132" width="4.7109375" style="3" customWidth="1"/>
    <col min="16133" max="16157" width="3.28515625" style="3" customWidth="1"/>
    <col min="16158" max="16158" width="4.7109375" style="3" customWidth="1"/>
    <col min="16159" max="16183" width="3.28515625" style="3" customWidth="1"/>
    <col min="16184" max="16384" width="9.140625" style="3"/>
  </cols>
  <sheetData>
    <row r="1" spans="1:55" s="1" customFormat="1" ht="10.5">
      <c r="BC1" s="2" t="s">
        <v>0</v>
      </c>
    </row>
    <row r="2" spans="1:55" s="1" customFormat="1" ht="21" customHeight="1">
      <c r="AX2" s="68" t="s">
        <v>1</v>
      </c>
      <c r="AY2" s="68"/>
      <c r="AZ2" s="68"/>
      <c r="BA2" s="68"/>
      <c r="BB2" s="68"/>
      <c r="BC2" s="68"/>
    </row>
    <row r="3" spans="1:55" s="1" customFormat="1" ht="9.75" customHeight="1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</row>
    <row r="4" spans="1:55" s="1" customFormat="1" ht="10.5">
      <c r="U4" s="2" t="s">
        <v>3</v>
      </c>
      <c r="V4" s="55" t="s">
        <v>315</v>
      </c>
      <c r="W4" s="55"/>
      <c r="X4" s="52" t="s">
        <v>4</v>
      </c>
      <c r="Y4" s="52"/>
      <c r="Z4" s="55" t="s">
        <v>307</v>
      </c>
      <c r="AA4" s="55"/>
      <c r="AB4" s="1" t="s">
        <v>5</v>
      </c>
    </row>
    <row r="5" spans="1:55" ht="9" customHeight="1"/>
    <row r="6" spans="1:55" s="1" customFormat="1" ht="10.5">
      <c r="V6" s="4" t="s">
        <v>6</v>
      </c>
      <c r="W6" s="52" t="s">
        <v>303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"/>
      <c r="AO6" s="5"/>
    </row>
    <row r="7" spans="1:55" s="6" customFormat="1" ht="10.5" customHeight="1">
      <c r="W7" s="54" t="s">
        <v>7</v>
      </c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7"/>
      <c r="AM7" s="7"/>
      <c r="AN7" s="7"/>
      <c r="AO7" s="7"/>
    </row>
    <row r="8" spans="1:55" ht="9" customHeight="1"/>
    <row r="9" spans="1:55" s="1" customFormat="1" ht="10.5">
      <c r="Y9" s="2" t="s">
        <v>8</v>
      </c>
      <c r="Z9" s="55" t="s">
        <v>307</v>
      </c>
      <c r="AA9" s="55"/>
      <c r="AB9" s="1" t="s">
        <v>9</v>
      </c>
    </row>
    <row r="10" spans="1:55" ht="9" customHeight="1"/>
    <row r="11" spans="1:55" s="1" customFormat="1" ht="10.5" customHeight="1">
      <c r="X11" s="2" t="s">
        <v>10</v>
      </c>
      <c r="Y11" s="53" t="s">
        <v>310</v>
      </c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</row>
    <row r="12" spans="1:55" s="6" customFormat="1" ht="8.25">
      <c r="Y12" s="54" t="s">
        <v>11</v>
      </c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7"/>
      <c r="AO12" s="7"/>
      <c r="AP12" s="7"/>
    </row>
    <row r="13" spans="1:55" s="1" customFormat="1" ht="9" customHeight="1">
      <c r="E13" s="8"/>
      <c r="F13" s="8"/>
      <c r="G13" s="8"/>
      <c r="H13" s="8"/>
      <c r="I13" s="8"/>
    </row>
    <row r="14" spans="1:55" s="6" customFormat="1" ht="15" customHeight="1">
      <c r="A14" s="62" t="s">
        <v>12</v>
      </c>
      <c r="B14" s="62" t="s">
        <v>13</v>
      </c>
      <c r="C14" s="62" t="s">
        <v>14</v>
      </c>
      <c r="D14" s="49" t="s">
        <v>308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  <c r="AD14" s="65" t="s">
        <v>309</v>
      </c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7"/>
    </row>
    <row r="15" spans="1:55" s="6" customFormat="1" ht="15" customHeight="1">
      <c r="A15" s="64"/>
      <c r="B15" s="64"/>
      <c r="C15" s="64"/>
      <c r="D15" s="9" t="s">
        <v>15</v>
      </c>
      <c r="E15" s="56" t="s">
        <v>16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/>
      <c r="AD15" s="10" t="s">
        <v>15</v>
      </c>
      <c r="AE15" s="49" t="s">
        <v>16</v>
      </c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1"/>
    </row>
    <row r="16" spans="1:55" s="6" customFormat="1" ht="15" customHeight="1">
      <c r="A16" s="64"/>
      <c r="B16" s="64"/>
      <c r="C16" s="64"/>
      <c r="D16" s="62" t="s">
        <v>17</v>
      </c>
      <c r="E16" s="49" t="s">
        <v>17</v>
      </c>
      <c r="F16" s="50"/>
      <c r="G16" s="50"/>
      <c r="H16" s="50"/>
      <c r="I16" s="51"/>
      <c r="J16" s="49" t="s">
        <v>18</v>
      </c>
      <c r="K16" s="50"/>
      <c r="L16" s="50"/>
      <c r="M16" s="50"/>
      <c r="N16" s="51"/>
      <c r="O16" s="49" t="s">
        <v>19</v>
      </c>
      <c r="P16" s="50"/>
      <c r="Q16" s="50"/>
      <c r="R16" s="50"/>
      <c r="S16" s="51"/>
      <c r="T16" s="49" t="s">
        <v>20</v>
      </c>
      <c r="U16" s="50"/>
      <c r="V16" s="50"/>
      <c r="W16" s="50"/>
      <c r="X16" s="51"/>
      <c r="Y16" s="49" t="s">
        <v>21</v>
      </c>
      <c r="Z16" s="50"/>
      <c r="AA16" s="50"/>
      <c r="AB16" s="50"/>
      <c r="AC16" s="51"/>
      <c r="AD16" s="62" t="s">
        <v>17</v>
      </c>
      <c r="AE16" s="49" t="s">
        <v>17</v>
      </c>
      <c r="AF16" s="50"/>
      <c r="AG16" s="50"/>
      <c r="AH16" s="50"/>
      <c r="AI16" s="51"/>
      <c r="AJ16" s="49" t="s">
        <v>18</v>
      </c>
      <c r="AK16" s="50"/>
      <c r="AL16" s="50"/>
      <c r="AM16" s="50"/>
      <c r="AN16" s="51"/>
      <c r="AO16" s="49" t="s">
        <v>19</v>
      </c>
      <c r="AP16" s="50"/>
      <c r="AQ16" s="50"/>
      <c r="AR16" s="50"/>
      <c r="AS16" s="51"/>
      <c r="AT16" s="49" t="s">
        <v>20</v>
      </c>
      <c r="AU16" s="50"/>
      <c r="AV16" s="50"/>
      <c r="AW16" s="50"/>
      <c r="AX16" s="51"/>
      <c r="AY16" s="49" t="s">
        <v>21</v>
      </c>
      <c r="AZ16" s="50"/>
      <c r="BA16" s="50"/>
      <c r="BB16" s="50"/>
      <c r="BC16" s="51"/>
    </row>
    <row r="17" spans="1:55" s="6" customFormat="1" ht="108" customHeight="1">
      <c r="A17" s="64"/>
      <c r="B17" s="64"/>
      <c r="C17" s="64"/>
      <c r="D17" s="63"/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  <c r="J17" s="11" t="s">
        <v>22</v>
      </c>
      <c r="K17" s="11" t="s">
        <v>23</v>
      </c>
      <c r="L17" s="11" t="s">
        <v>24</v>
      </c>
      <c r="M17" s="11" t="s">
        <v>25</v>
      </c>
      <c r="N17" s="11" t="s">
        <v>26</v>
      </c>
      <c r="O17" s="11" t="s">
        <v>22</v>
      </c>
      <c r="P17" s="11" t="s">
        <v>23</v>
      </c>
      <c r="Q17" s="11" t="s">
        <v>24</v>
      </c>
      <c r="R17" s="11" t="s">
        <v>25</v>
      </c>
      <c r="S17" s="11" t="s">
        <v>26</v>
      </c>
      <c r="T17" s="11" t="s">
        <v>22</v>
      </c>
      <c r="U17" s="11" t="s">
        <v>23</v>
      </c>
      <c r="V17" s="11" t="s">
        <v>24</v>
      </c>
      <c r="W17" s="11" t="s">
        <v>25</v>
      </c>
      <c r="X17" s="11" t="s">
        <v>26</v>
      </c>
      <c r="Y17" s="11" t="s">
        <v>22</v>
      </c>
      <c r="Z17" s="11" t="s">
        <v>23</v>
      </c>
      <c r="AA17" s="11" t="s">
        <v>24</v>
      </c>
      <c r="AB17" s="11" t="s">
        <v>25</v>
      </c>
      <c r="AC17" s="11" t="s">
        <v>26</v>
      </c>
      <c r="AD17" s="63"/>
      <c r="AE17" s="11" t="s">
        <v>22</v>
      </c>
      <c r="AF17" s="11" t="s">
        <v>23</v>
      </c>
      <c r="AG17" s="11" t="s">
        <v>24</v>
      </c>
      <c r="AH17" s="11" t="s">
        <v>25</v>
      </c>
      <c r="AI17" s="11" t="s">
        <v>26</v>
      </c>
      <c r="AJ17" s="11" t="s">
        <v>22</v>
      </c>
      <c r="AK17" s="11" t="s">
        <v>23</v>
      </c>
      <c r="AL17" s="11" t="s">
        <v>24</v>
      </c>
      <c r="AM17" s="11" t="s">
        <v>25</v>
      </c>
      <c r="AN17" s="11" t="s">
        <v>26</v>
      </c>
      <c r="AO17" s="11" t="s">
        <v>22</v>
      </c>
      <c r="AP17" s="11" t="s">
        <v>23</v>
      </c>
      <c r="AQ17" s="11" t="s">
        <v>24</v>
      </c>
      <c r="AR17" s="11" t="s">
        <v>25</v>
      </c>
      <c r="AS17" s="11" t="s">
        <v>26</v>
      </c>
      <c r="AT17" s="11" t="s">
        <v>22</v>
      </c>
      <c r="AU17" s="11" t="s">
        <v>23</v>
      </c>
      <c r="AV17" s="11" t="s">
        <v>24</v>
      </c>
      <c r="AW17" s="11" t="s">
        <v>25</v>
      </c>
      <c r="AX17" s="11" t="s">
        <v>26</v>
      </c>
      <c r="AY17" s="11" t="s">
        <v>22</v>
      </c>
      <c r="AZ17" s="11" t="s">
        <v>23</v>
      </c>
      <c r="BA17" s="11" t="s">
        <v>24</v>
      </c>
      <c r="BB17" s="11" t="s">
        <v>25</v>
      </c>
      <c r="BC17" s="11" t="s">
        <v>26</v>
      </c>
    </row>
    <row r="18" spans="1:55" s="6" customFormat="1" ht="8.25">
      <c r="A18" s="12">
        <v>1</v>
      </c>
      <c r="B18" s="12">
        <v>2</v>
      </c>
      <c r="C18" s="12">
        <v>3</v>
      </c>
      <c r="D18" s="12">
        <v>4</v>
      </c>
      <c r="E18" s="12" t="s">
        <v>27</v>
      </c>
      <c r="F18" s="12" t="s">
        <v>28</v>
      </c>
      <c r="G18" s="12" t="s">
        <v>29</v>
      </c>
      <c r="H18" s="12" t="s">
        <v>30</v>
      </c>
      <c r="I18" s="12" t="s">
        <v>31</v>
      </c>
      <c r="J18" s="12" t="s">
        <v>32</v>
      </c>
      <c r="K18" s="12" t="s">
        <v>33</v>
      </c>
      <c r="L18" s="12" t="s">
        <v>34</v>
      </c>
      <c r="M18" s="12" t="s">
        <v>35</v>
      </c>
      <c r="N18" s="12" t="s">
        <v>36</v>
      </c>
      <c r="O18" s="12" t="s">
        <v>37</v>
      </c>
      <c r="P18" s="12" t="s">
        <v>38</v>
      </c>
      <c r="Q18" s="12" t="s">
        <v>39</v>
      </c>
      <c r="R18" s="12" t="s">
        <v>40</v>
      </c>
      <c r="S18" s="12" t="s">
        <v>41</v>
      </c>
      <c r="T18" s="12" t="s">
        <v>42</v>
      </c>
      <c r="U18" s="12" t="s">
        <v>43</v>
      </c>
      <c r="V18" s="12" t="s">
        <v>44</v>
      </c>
      <c r="W18" s="12" t="s">
        <v>45</v>
      </c>
      <c r="X18" s="12" t="s">
        <v>46</v>
      </c>
      <c r="Y18" s="12" t="s">
        <v>47</v>
      </c>
      <c r="Z18" s="12" t="s">
        <v>48</v>
      </c>
      <c r="AA18" s="12" t="s">
        <v>49</v>
      </c>
      <c r="AB18" s="12" t="s">
        <v>50</v>
      </c>
      <c r="AC18" s="12" t="s">
        <v>51</v>
      </c>
      <c r="AD18" s="12">
        <v>6</v>
      </c>
      <c r="AE18" s="12" t="s">
        <v>52</v>
      </c>
      <c r="AF18" s="12" t="s">
        <v>53</v>
      </c>
      <c r="AG18" s="12" t="s">
        <v>54</v>
      </c>
      <c r="AH18" s="12" t="s">
        <v>55</v>
      </c>
      <c r="AI18" s="12" t="s">
        <v>56</v>
      </c>
      <c r="AJ18" s="12" t="s">
        <v>57</v>
      </c>
      <c r="AK18" s="12" t="s">
        <v>58</v>
      </c>
      <c r="AL18" s="12" t="s">
        <v>59</v>
      </c>
      <c r="AM18" s="12" t="s">
        <v>60</v>
      </c>
      <c r="AN18" s="12" t="s">
        <v>61</v>
      </c>
      <c r="AO18" s="12" t="s">
        <v>62</v>
      </c>
      <c r="AP18" s="12" t="s">
        <v>63</v>
      </c>
      <c r="AQ18" s="12" t="s">
        <v>64</v>
      </c>
      <c r="AR18" s="12" t="s">
        <v>65</v>
      </c>
      <c r="AS18" s="12" t="s">
        <v>66</v>
      </c>
      <c r="AT18" s="12" t="s">
        <v>67</v>
      </c>
      <c r="AU18" s="12" t="s">
        <v>68</v>
      </c>
      <c r="AV18" s="12" t="s">
        <v>69</v>
      </c>
      <c r="AW18" s="12" t="s">
        <v>70</v>
      </c>
      <c r="AX18" s="12" t="s">
        <v>71</v>
      </c>
      <c r="AY18" s="12" t="s">
        <v>72</v>
      </c>
      <c r="AZ18" s="12" t="s">
        <v>73</v>
      </c>
      <c r="BA18" s="12" t="s">
        <v>74</v>
      </c>
      <c r="BB18" s="12" t="s">
        <v>75</v>
      </c>
      <c r="BC18" s="12" t="s">
        <v>76</v>
      </c>
    </row>
    <row r="19" spans="1:55" s="6" customFormat="1" ht="12">
      <c r="A19" s="59" t="s">
        <v>77</v>
      </c>
      <c r="B19" s="60"/>
      <c r="C19" s="61"/>
      <c r="D19" s="48">
        <f>D20</f>
        <v>11.690772000000001</v>
      </c>
      <c r="E19" s="48">
        <f t="shared" ref="E19:BC19" si="0">E20</f>
        <v>2.2815387500000002</v>
      </c>
      <c r="F19" s="48">
        <f t="shared" si="0"/>
        <v>0.7965517099999998</v>
      </c>
      <c r="G19" s="48">
        <f t="shared" si="0"/>
        <v>0</v>
      </c>
      <c r="H19" s="48">
        <f t="shared" si="0"/>
        <v>0</v>
      </c>
      <c r="I19" s="48">
        <f t="shared" si="0"/>
        <v>0</v>
      </c>
      <c r="J19" s="48">
        <f t="shared" si="0"/>
        <v>0.2</v>
      </c>
      <c r="K19" s="48">
        <f t="shared" si="0"/>
        <v>0.2</v>
      </c>
      <c r="L19" s="48">
        <f t="shared" si="0"/>
        <v>0</v>
      </c>
      <c r="M19" s="48">
        <f t="shared" si="0"/>
        <v>0</v>
      </c>
      <c r="N19" s="48">
        <f t="shared" si="0"/>
        <v>0</v>
      </c>
      <c r="O19" s="48">
        <f t="shared" si="0"/>
        <v>0.5701797099999999</v>
      </c>
      <c r="P19" s="48">
        <f t="shared" si="0"/>
        <v>0.5701797099999999</v>
      </c>
      <c r="Q19" s="48">
        <f t="shared" si="0"/>
        <v>0</v>
      </c>
      <c r="R19" s="48">
        <f t="shared" si="0"/>
        <v>0</v>
      </c>
      <c r="S19" s="48">
        <f t="shared" si="0"/>
        <v>0</v>
      </c>
      <c r="T19" s="48">
        <f t="shared" si="0"/>
        <v>1.5113590400000001</v>
      </c>
      <c r="U19" s="48">
        <f t="shared" si="0"/>
        <v>2.6372E-2</v>
      </c>
      <c r="V19" s="48">
        <f t="shared" si="0"/>
        <v>1.48498704</v>
      </c>
      <c r="W19" s="48">
        <f t="shared" si="0"/>
        <v>0</v>
      </c>
      <c r="X19" s="48">
        <f t="shared" si="0"/>
        <v>0</v>
      </c>
      <c r="Y19" s="48">
        <f t="shared" si="0"/>
        <v>0</v>
      </c>
      <c r="Z19" s="48">
        <f t="shared" si="0"/>
        <v>0</v>
      </c>
      <c r="AA19" s="48">
        <f t="shared" si="0"/>
        <v>0</v>
      </c>
      <c r="AB19" s="48">
        <f t="shared" si="0"/>
        <v>0</v>
      </c>
      <c r="AC19" s="48">
        <f t="shared" si="0"/>
        <v>0</v>
      </c>
      <c r="AD19" s="48">
        <f t="shared" si="0"/>
        <v>9.7423100000000016</v>
      </c>
      <c r="AE19" s="48">
        <f t="shared" si="0"/>
        <v>1.9658839583333336</v>
      </c>
      <c r="AF19" s="48">
        <f t="shared" si="0"/>
        <v>0.72839475833333345</v>
      </c>
      <c r="AG19" s="48">
        <f t="shared" si="0"/>
        <v>1.2374892000000002</v>
      </c>
      <c r="AH19" s="48">
        <f t="shared" si="0"/>
        <v>0</v>
      </c>
      <c r="AI19" s="48">
        <f t="shared" si="0"/>
        <v>0</v>
      </c>
      <c r="AJ19" s="48">
        <f t="shared" si="0"/>
        <v>0.2</v>
      </c>
      <c r="AK19" s="48">
        <f t="shared" si="0"/>
        <v>0.2</v>
      </c>
      <c r="AL19" s="48">
        <f t="shared" si="0"/>
        <v>0</v>
      </c>
      <c r="AM19" s="48">
        <f t="shared" si="0"/>
        <v>0</v>
      </c>
      <c r="AN19" s="48">
        <f t="shared" si="0"/>
        <v>0</v>
      </c>
      <c r="AO19" s="48">
        <f t="shared" si="0"/>
        <v>0.47564975833333334</v>
      </c>
      <c r="AP19" s="48">
        <f t="shared" si="0"/>
        <v>0.47564975833333334</v>
      </c>
      <c r="AQ19" s="48">
        <f t="shared" si="0"/>
        <v>0</v>
      </c>
      <c r="AR19" s="48">
        <f t="shared" si="0"/>
        <v>0</v>
      </c>
      <c r="AS19" s="48">
        <f t="shared" si="0"/>
        <v>0</v>
      </c>
      <c r="AT19" s="48">
        <f t="shared" si="0"/>
        <v>1.2902342000000002</v>
      </c>
      <c r="AU19" s="48">
        <f t="shared" si="0"/>
        <v>5.2745E-2</v>
      </c>
      <c r="AV19" s="48">
        <f t="shared" si="0"/>
        <v>1.2374892000000002</v>
      </c>
      <c r="AW19" s="48">
        <f t="shared" si="0"/>
        <v>0</v>
      </c>
      <c r="AX19" s="48">
        <f t="shared" si="0"/>
        <v>0</v>
      </c>
      <c r="AY19" s="48">
        <f t="shared" si="0"/>
        <v>0</v>
      </c>
      <c r="AZ19" s="48">
        <f t="shared" si="0"/>
        <v>0</v>
      </c>
      <c r="BA19" s="48">
        <f t="shared" si="0"/>
        <v>0</v>
      </c>
      <c r="BB19" s="48">
        <f t="shared" si="0"/>
        <v>0</v>
      </c>
      <c r="BC19" s="48">
        <f t="shared" si="0"/>
        <v>0</v>
      </c>
    </row>
    <row r="20" spans="1:55" s="6" customFormat="1" ht="36">
      <c r="A20" s="13" t="s">
        <v>79</v>
      </c>
      <c r="B20" s="14" t="s">
        <v>80</v>
      </c>
      <c r="C20" s="15" t="s">
        <v>81</v>
      </c>
      <c r="D20" s="48">
        <f>D21+D22+D23+D24+D25+D26</f>
        <v>11.690772000000001</v>
      </c>
      <c r="E20" s="48">
        <f t="shared" ref="E20:BC20" si="1">E21+E22+E23+E24+E25+E26</f>
        <v>2.2815387500000002</v>
      </c>
      <c r="F20" s="48">
        <f t="shared" si="1"/>
        <v>0.7965517099999998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0.2</v>
      </c>
      <c r="K20" s="48">
        <f t="shared" si="1"/>
        <v>0.2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0.5701797099999999</v>
      </c>
      <c r="P20" s="48">
        <f t="shared" si="1"/>
        <v>0.5701797099999999</v>
      </c>
      <c r="Q20" s="48">
        <f t="shared" si="1"/>
        <v>0</v>
      </c>
      <c r="R20" s="48">
        <f t="shared" si="1"/>
        <v>0</v>
      </c>
      <c r="S20" s="48">
        <f t="shared" si="1"/>
        <v>0</v>
      </c>
      <c r="T20" s="48">
        <f t="shared" si="1"/>
        <v>1.5113590400000001</v>
      </c>
      <c r="U20" s="48">
        <f t="shared" si="1"/>
        <v>2.6372E-2</v>
      </c>
      <c r="V20" s="48">
        <f t="shared" si="1"/>
        <v>1.48498704</v>
      </c>
      <c r="W20" s="48">
        <f t="shared" si="1"/>
        <v>0</v>
      </c>
      <c r="X20" s="48">
        <f t="shared" si="1"/>
        <v>0</v>
      </c>
      <c r="Y20" s="48">
        <f t="shared" si="1"/>
        <v>0</v>
      </c>
      <c r="Z20" s="48">
        <f t="shared" si="1"/>
        <v>0</v>
      </c>
      <c r="AA20" s="48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9.7423100000000016</v>
      </c>
      <c r="AE20" s="48">
        <f t="shared" si="1"/>
        <v>1.9658839583333336</v>
      </c>
      <c r="AF20" s="48">
        <f t="shared" si="1"/>
        <v>0.72839475833333345</v>
      </c>
      <c r="AG20" s="48">
        <f t="shared" si="1"/>
        <v>1.2374892000000002</v>
      </c>
      <c r="AH20" s="48">
        <f t="shared" si="1"/>
        <v>0</v>
      </c>
      <c r="AI20" s="48">
        <f t="shared" si="1"/>
        <v>0</v>
      </c>
      <c r="AJ20" s="48">
        <f t="shared" si="1"/>
        <v>0.2</v>
      </c>
      <c r="AK20" s="48">
        <f t="shared" si="1"/>
        <v>0.2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48">
        <f t="shared" si="1"/>
        <v>0.47564975833333334</v>
      </c>
      <c r="AP20" s="48">
        <f t="shared" si="1"/>
        <v>0.47564975833333334</v>
      </c>
      <c r="AQ20" s="48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1.2902342000000002</v>
      </c>
      <c r="AU20" s="48">
        <f t="shared" si="1"/>
        <v>5.2745E-2</v>
      </c>
      <c r="AV20" s="48">
        <f t="shared" si="1"/>
        <v>1.2374892000000002</v>
      </c>
      <c r="AW20" s="48">
        <f t="shared" si="1"/>
        <v>0</v>
      </c>
      <c r="AX20" s="48">
        <f t="shared" si="1"/>
        <v>0</v>
      </c>
      <c r="AY20" s="48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</row>
    <row r="21" spans="1:55" s="40" customFormat="1">
      <c r="A21" s="16" t="s">
        <v>82</v>
      </c>
      <c r="B21" s="17" t="s">
        <v>83</v>
      </c>
      <c r="C21" s="18" t="s">
        <v>81</v>
      </c>
      <c r="D21" s="47">
        <f>D45</f>
        <v>0</v>
      </c>
      <c r="E21" s="47">
        <f t="shared" ref="E21:BC21" si="2">E45</f>
        <v>0</v>
      </c>
      <c r="F21" s="47">
        <f t="shared" si="2"/>
        <v>0</v>
      </c>
      <c r="G21" s="47">
        <f t="shared" si="2"/>
        <v>0</v>
      </c>
      <c r="H21" s="47">
        <f t="shared" si="2"/>
        <v>0</v>
      </c>
      <c r="I21" s="47">
        <f t="shared" si="2"/>
        <v>0</v>
      </c>
      <c r="J21" s="47">
        <f t="shared" si="2"/>
        <v>0</v>
      </c>
      <c r="K21" s="47">
        <f t="shared" si="2"/>
        <v>0</v>
      </c>
      <c r="L21" s="47">
        <f t="shared" si="2"/>
        <v>0</v>
      </c>
      <c r="M21" s="47">
        <f t="shared" si="2"/>
        <v>0</v>
      </c>
      <c r="N21" s="47">
        <f t="shared" si="2"/>
        <v>0</v>
      </c>
      <c r="O21" s="47">
        <f t="shared" si="2"/>
        <v>0</v>
      </c>
      <c r="P21" s="47">
        <f t="shared" si="2"/>
        <v>0</v>
      </c>
      <c r="Q21" s="47">
        <f t="shared" si="2"/>
        <v>0</v>
      </c>
      <c r="R21" s="47">
        <f t="shared" si="2"/>
        <v>0</v>
      </c>
      <c r="S21" s="47">
        <f t="shared" si="2"/>
        <v>0</v>
      </c>
      <c r="T21" s="47">
        <f t="shared" si="2"/>
        <v>0</v>
      </c>
      <c r="U21" s="47">
        <f t="shared" si="2"/>
        <v>0</v>
      </c>
      <c r="V21" s="47">
        <f t="shared" si="2"/>
        <v>0</v>
      </c>
      <c r="W21" s="47">
        <f t="shared" si="2"/>
        <v>0</v>
      </c>
      <c r="X21" s="47">
        <f t="shared" si="2"/>
        <v>0</v>
      </c>
      <c r="Y21" s="47">
        <f t="shared" si="2"/>
        <v>0</v>
      </c>
      <c r="Z21" s="47">
        <f t="shared" si="2"/>
        <v>0</v>
      </c>
      <c r="AA21" s="47">
        <f t="shared" si="2"/>
        <v>0</v>
      </c>
      <c r="AB21" s="47">
        <f t="shared" si="2"/>
        <v>0</v>
      </c>
      <c r="AC21" s="47">
        <f t="shared" si="2"/>
        <v>0</v>
      </c>
      <c r="AD21" s="47">
        <f t="shared" si="2"/>
        <v>0</v>
      </c>
      <c r="AE21" s="47">
        <f t="shared" si="2"/>
        <v>0</v>
      </c>
      <c r="AF21" s="47">
        <f t="shared" si="2"/>
        <v>0</v>
      </c>
      <c r="AG21" s="47">
        <f t="shared" si="2"/>
        <v>0</v>
      </c>
      <c r="AH21" s="47">
        <f t="shared" si="2"/>
        <v>0</v>
      </c>
      <c r="AI21" s="47">
        <f t="shared" si="2"/>
        <v>0</v>
      </c>
      <c r="AJ21" s="47">
        <f t="shared" si="2"/>
        <v>0</v>
      </c>
      <c r="AK21" s="47">
        <f t="shared" si="2"/>
        <v>0</v>
      </c>
      <c r="AL21" s="47">
        <f t="shared" si="2"/>
        <v>0</v>
      </c>
      <c r="AM21" s="47">
        <f t="shared" si="2"/>
        <v>0</v>
      </c>
      <c r="AN21" s="47">
        <f t="shared" si="2"/>
        <v>0</v>
      </c>
      <c r="AO21" s="47">
        <f t="shared" si="2"/>
        <v>0</v>
      </c>
      <c r="AP21" s="47">
        <f t="shared" si="2"/>
        <v>0</v>
      </c>
      <c r="AQ21" s="47">
        <f t="shared" si="2"/>
        <v>0</v>
      </c>
      <c r="AR21" s="47">
        <f t="shared" si="2"/>
        <v>0</v>
      </c>
      <c r="AS21" s="47">
        <f t="shared" si="2"/>
        <v>0</v>
      </c>
      <c r="AT21" s="47">
        <f t="shared" si="2"/>
        <v>0</v>
      </c>
      <c r="AU21" s="47">
        <f t="shared" si="2"/>
        <v>0</v>
      </c>
      <c r="AV21" s="47">
        <f t="shared" si="2"/>
        <v>0</v>
      </c>
      <c r="AW21" s="47">
        <f t="shared" si="2"/>
        <v>0</v>
      </c>
      <c r="AX21" s="47">
        <f t="shared" si="2"/>
        <v>0</v>
      </c>
      <c r="AY21" s="47">
        <f t="shared" si="2"/>
        <v>0</v>
      </c>
      <c r="AZ21" s="47">
        <f t="shared" si="2"/>
        <v>0</v>
      </c>
      <c r="BA21" s="47">
        <f t="shared" si="2"/>
        <v>0</v>
      </c>
      <c r="BB21" s="47">
        <f t="shared" si="2"/>
        <v>0</v>
      </c>
      <c r="BC21" s="47">
        <f t="shared" si="2"/>
        <v>0</v>
      </c>
    </row>
    <row r="22" spans="1:55" s="40" customFormat="1" ht="24">
      <c r="A22" s="16" t="s">
        <v>84</v>
      </c>
      <c r="B22" s="17" t="s">
        <v>85</v>
      </c>
      <c r="C22" s="18" t="s">
        <v>81</v>
      </c>
      <c r="D22" s="47">
        <f>D65</f>
        <v>0</v>
      </c>
      <c r="E22" s="47">
        <f t="shared" ref="E22:BC22" si="3">E65</f>
        <v>0</v>
      </c>
      <c r="F22" s="47">
        <f t="shared" si="3"/>
        <v>0</v>
      </c>
      <c r="G22" s="47">
        <f t="shared" si="3"/>
        <v>0</v>
      </c>
      <c r="H22" s="47">
        <f t="shared" si="3"/>
        <v>0</v>
      </c>
      <c r="I22" s="47">
        <f t="shared" si="3"/>
        <v>0</v>
      </c>
      <c r="J22" s="47">
        <f t="shared" si="3"/>
        <v>0</v>
      </c>
      <c r="K22" s="47">
        <f t="shared" si="3"/>
        <v>0</v>
      </c>
      <c r="L22" s="47">
        <f t="shared" si="3"/>
        <v>0</v>
      </c>
      <c r="M22" s="47">
        <f t="shared" si="3"/>
        <v>0</v>
      </c>
      <c r="N22" s="47">
        <f t="shared" si="3"/>
        <v>0</v>
      </c>
      <c r="O22" s="47">
        <f t="shared" si="3"/>
        <v>0</v>
      </c>
      <c r="P22" s="47">
        <f t="shared" si="3"/>
        <v>0</v>
      </c>
      <c r="Q22" s="47">
        <f t="shared" si="3"/>
        <v>0</v>
      </c>
      <c r="R22" s="47">
        <f t="shared" si="3"/>
        <v>0</v>
      </c>
      <c r="S22" s="47">
        <f t="shared" si="3"/>
        <v>0</v>
      </c>
      <c r="T22" s="47">
        <f t="shared" si="3"/>
        <v>0</v>
      </c>
      <c r="U22" s="47">
        <f t="shared" si="3"/>
        <v>0</v>
      </c>
      <c r="V22" s="47">
        <f t="shared" si="3"/>
        <v>0</v>
      </c>
      <c r="W22" s="47">
        <f t="shared" si="3"/>
        <v>0</v>
      </c>
      <c r="X22" s="47">
        <f t="shared" si="3"/>
        <v>0</v>
      </c>
      <c r="Y22" s="47">
        <f t="shared" si="3"/>
        <v>0</v>
      </c>
      <c r="Z22" s="47">
        <f t="shared" si="3"/>
        <v>0</v>
      </c>
      <c r="AA22" s="47">
        <f t="shared" si="3"/>
        <v>0</v>
      </c>
      <c r="AB22" s="47">
        <f t="shared" si="3"/>
        <v>0</v>
      </c>
      <c r="AC22" s="47">
        <f t="shared" si="3"/>
        <v>0</v>
      </c>
      <c r="AD22" s="47">
        <f t="shared" si="3"/>
        <v>0</v>
      </c>
      <c r="AE22" s="47">
        <f t="shared" si="3"/>
        <v>0</v>
      </c>
      <c r="AF22" s="47">
        <f t="shared" si="3"/>
        <v>0</v>
      </c>
      <c r="AG22" s="47">
        <f t="shared" si="3"/>
        <v>0</v>
      </c>
      <c r="AH22" s="47">
        <f t="shared" si="3"/>
        <v>0</v>
      </c>
      <c r="AI22" s="47">
        <f t="shared" si="3"/>
        <v>0</v>
      </c>
      <c r="AJ22" s="47">
        <f t="shared" si="3"/>
        <v>0</v>
      </c>
      <c r="AK22" s="47">
        <f t="shared" si="3"/>
        <v>0</v>
      </c>
      <c r="AL22" s="47">
        <f t="shared" si="3"/>
        <v>0</v>
      </c>
      <c r="AM22" s="47">
        <f>AM65</f>
        <v>0</v>
      </c>
      <c r="AN22" s="47">
        <f t="shared" si="3"/>
        <v>0</v>
      </c>
      <c r="AO22" s="47">
        <f t="shared" si="3"/>
        <v>0</v>
      </c>
      <c r="AP22" s="47">
        <f t="shared" si="3"/>
        <v>0</v>
      </c>
      <c r="AQ22" s="47">
        <f t="shared" si="3"/>
        <v>0</v>
      </c>
      <c r="AR22" s="47">
        <f t="shared" si="3"/>
        <v>0</v>
      </c>
      <c r="AS22" s="47">
        <f t="shared" si="3"/>
        <v>0</v>
      </c>
      <c r="AT22" s="47">
        <f t="shared" si="3"/>
        <v>0</v>
      </c>
      <c r="AU22" s="47">
        <f t="shared" si="3"/>
        <v>0</v>
      </c>
      <c r="AV22" s="47">
        <f t="shared" si="3"/>
        <v>0</v>
      </c>
      <c r="AW22" s="47">
        <f t="shared" si="3"/>
        <v>0</v>
      </c>
      <c r="AX22" s="47">
        <f t="shared" si="3"/>
        <v>0</v>
      </c>
      <c r="AY22" s="47">
        <f t="shared" si="3"/>
        <v>0</v>
      </c>
      <c r="AZ22" s="47">
        <f t="shared" si="3"/>
        <v>0</v>
      </c>
      <c r="BA22" s="47">
        <f t="shared" si="3"/>
        <v>0</v>
      </c>
      <c r="BB22" s="47">
        <f t="shared" si="3"/>
        <v>0</v>
      </c>
      <c r="BC22" s="47">
        <f t="shared" si="3"/>
        <v>0</v>
      </c>
    </row>
    <row r="23" spans="1:55" s="40" customFormat="1" ht="48.75">
      <c r="A23" s="16" t="s">
        <v>86</v>
      </c>
      <c r="B23" s="19" t="s">
        <v>87</v>
      </c>
      <c r="C23" s="18" t="s">
        <v>81</v>
      </c>
      <c r="D23" s="47">
        <f>D76</f>
        <v>0</v>
      </c>
      <c r="E23" s="47">
        <f t="shared" ref="E23:BC23" si="4">E76</f>
        <v>0</v>
      </c>
      <c r="F23" s="47">
        <f t="shared" si="4"/>
        <v>0</v>
      </c>
      <c r="G23" s="47">
        <f t="shared" si="4"/>
        <v>0</v>
      </c>
      <c r="H23" s="47">
        <f t="shared" si="4"/>
        <v>0</v>
      </c>
      <c r="I23" s="47">
        <f t="shared" si="4"/>
        <v>0</v>
      </c>
      <c r="J23" s="47">
        <f t="shared" si="4"/>
        <v>0</v>
      </c>
      <c r="K23" s="47">
        <f t="shared" si="4"/>
        <v>0</v>
      </c>
      <c r="L23" s="47">
        <f t="shared" si="4"/>
        <v>0</v>
      </c>
      <c r="M23" s="47">
        <f t="shared" si="4"/>
        <v>0</v>
      </c>
      <c r="N23" s="47">
        <f t="shared" si="4"/>
        <v>0</v>
      </c>
      <c r="O23" s="47">
        <f t="shared" si="4"/>
        <v>0</v>
      </c>
      <c r="P23" s="47">
        <f t="shared" si="4"/>
        <v>0</v>
      </c>
      <c r="Q23" s="47">
        <f t="shared" si="4"/>
        <v>0</v>
      </c>
      <c r="R23" s="47">
        <f t="shared" si="4"/>
        <v>0</v>
      </c>
      <c r="S23" s="47">
        <f t="shared" si="4"/>
        <v>0</v>
      </c>
      <c r="T23" s="47">
        <f t="shared" si="4"/>
        <v>0</v>
      </c>
      <c r="U23" s="47">
        <f t="shared" si="4"/>
        <v>0</v>
      </c>
      <c r="V23" s="47">
        <f t="shared" si="4"/>
        <v>0</v>
      </c>
      <c r="W23" s="47">
        <f t="shared" si="4"/>
        <v>0</v>
      </c>
      <c r="X23" s="47">
        <f t="shared" si="4"/>
        <v>0</v>
      </c>
      <c r="Y23" s="47">
        <f t="shared" si="4"/>
        <v>0</v>
      </c>
      <c r="Z23" s="47">
        <f t="shared" si="4"/>
        <v>0</v>
      </c>
      <c r="AA23" s="47">
        <f t="shared" si="4"/>
        <v>0</v>
      </c>
      <c r="AB23" s="47">
        <f t="shared" si="4"/>
        <v>0</v>
      </c>
      <c r="AC23" s="47">
        <f t="shared" si="4"/>
        <v>0</v>
      </c>
      <c r="AD23" s="47">
        <f t="shared" si="4"/>
        <v>0</v>
      </c>
      <c r="AE23" s="47">
        <f t="shared" si="4"/>
        <v>0</v>
      </c>
      <c r="AF23" s="47">
        <f t="shared" si="4"/>
        <v>0</v>
      </c>
      <c r="AG23" s="47">
        <f t="shared" si="4"/>
        <v>0</v>
      </c>
      <c r="AH23" s="47">
        <f t="shared" si="4"/>
        <v>0</v>
      </c>
      <c r="AI23" s="47">
        <f t="shared" si="4"/>
        <v>0</v>
      </c>
      <c r="AJ23" s="47">
        <f t="shared" si="4"/>
        <v>0</v>
      </c>
      <c r="AK23" s="47">
        <f t="shared" si="4"/>
        <v>0</v>
      </c>
      <c r="AL23" s="47">
        <f t="shared" si="4"/>
        <v>0</v>
      </c>
      <c r="AM23" s="47">
        <f t="shared" si="4"/>
        <v>0</v>
      </c>
      <c r="AN23" s="47">
        <f t="shared" si="4"/>
        <v>0</v>
      </c>
      <c r="AO23" s="47">
        <f t="shared" si="4"/>
        <v>0</v>
      </c>
      <c r="AP23" s="47">
        <f t="shared" si="4"/>
        <v>0</v>
      </c>
      <c r="AQ23" s="47">
        <f t="shared" si="4"/>
        <v>0</v>
      </c>
      <c r="AR23" s="47">
        <f t="shared" si="4"/>
        <v>0</v>
      </c>
      <c r="AS23" s="47">
        <f t="shared" si="4"/>
        <v>0</v>
      </c>
      <c r="AT23" s="47">
        <f t="shared" si="4"/>
        <v>0</v>
      </c>
      <c r="AU23" s="47">
        <f t="shared" si="4"/>
        <v>0</v>
      </c>
      <c r="AV23" s="47">
        <f t="shared" si="4"/>
        <v>0</v>
      </c>
      <c r="AW23" s="47">
        <f t="shared" si="4"/>
        <v>0</v>
      </c>
      <c r="AX23" s="47">
        <f t="shared" si="4"/>
        <v>0</v>
      </c>
      <c r="AY23" s="47">
        <f t="shared" si="4"/>
        <v>0</v>
      </c>
      <c r="AZ23" s="47">
        <f t="shared" si="4"/>
        <v>0</v>
      </c>
      <c r="BA23" s="47">
        <f t="shared" si="4"/>
        <v>0</v>
      </c>
      <c r="BB23" s="47">
        <f t="shared" si="4"/>
        <v>0</v>
      </c>
      <c r="BC23" s="47">
        <f t="shared" si="4"/>
        <v>0</v>
      </c>
    </row>
    <row r="24" spans="1:55" s="40" customFormat="1" ht="24">
      <c r="A24" s="16" t="s">
        <v>88</v>
      </c>
      <c r="B24" s="17" t="s">
        <v>89</v>
      </c>
      <c r="C24" s="18" t="s">
        <v>81</v>
      </c>
      <c r="D24" s="47">
        <f>D79</f>
        <v>11.690772000000001</v>
      </c>
      <c r="E24" s="47">
        <f t="shared" ref="E24:BC24" si="5">E79</f>
        <v>2.2815387500000002</v>
      </c>
      <c r="F24" s="47">
        <f t="shared" si="5"/>
        <v>0.7965517099999998</v>
      </c>
      <c r="G24" s="47">
        <f t="shared" si="5"/>
        <v>0</v>
      </c>
      <c r="H24" s="47">
        <f t="shared" si="5"/>
        <v>0</v>
      </c>
      <c r="I24" s="47">
        <f t="shared" si="5"/>
        <v>0</v>
      </c>
      <c r="J24" s="47">
        <f t="shared" si="5"/>
        <v>0.2</v>
      </c>
      <c r="K24" s="47">
        <f t="shared" si="5"/>
        <v>0.2</v>
      </c>
      <c r="L24" s="47">
        <f t="shared" si="5"/>
        <v>0</v>
      </c>
      <c r="M24" s="47">
        <f t="shared" si="5"/>
        <v>0</v>
      </c>
      <c r="N24" s="47">
        <f t="shared" si="5"/>
        <v>0</v>
      </c>
      <c r="O24" s="47">
        <f t="shared" si="5"/>
        <v>0.5701797099999999</v>
      </c>
      <c r="P24" s="47">
        <f t="shared" si="5"/>
        <v>0.5701797099999999</v>
      </c>
      <c r="Q24" s="47">
        <f t="shared" si="5"/>
        <v>0</v>
      </c>
      <c r="R24" s="47">
        <f t="shared" si="5"/>
        <v>0</v>
      </c>
      <c r="S24" s="47">
        <f t="shared" si="5"/>
        <v>0</v>
      </c>
      <c r="T24" s="47">
        <f t="shared" si="5"/>
        <v>1.5113590400000001</v>
      </c>
      <c r="U24" s="47">
        <f t="shared" si="5"/>
        <v>2.6372E-2</v>
      </c>
      <c r="V24" s="47">
        <f t="shared" si="5"/>
        <v>1.48498704</v>
      </c>
      <c r="W24" s="47">
        <f t="shared" si="5"/>
        <v>0</v>
      </c>
      <c r="X24" s="47">
        <f t="shared" si="5"/>
        <v>0</v>
      </c>
      <c r="Y24" s="47">
        <f t="shared" si="5"/>
        <v>0</v>
      </c>
      <c r="Z24" s="47">
        <f t="shared" si="5"/>
        <v>0</v>
      </c>
      <c r="AA24" s="47">
        <f t="shared" si="5"/>
        <v>0</v>
      </c>
      <c r="AB24" s="47">
        <f t="shared" si="5"/>
        <v>0</v>
      </c>
      <c r="AC24" s="47">
        <f t="shared" si="5"/>
        <v>0</v>
      </c>
      <c r="AD24" s="47">
        <f t="shared" si="5"/>
        <v>9.7423100000000016</v>
      </c>
      <c r="AE24" s="47">
        <f t="shared" si="5"/>
        <v>1.9658839583333336</v>
      </c>
      <c r="AF24" s="47">
        <f t="shared" si="5"/>
        <v>0.72839475833333345</v>
      </c>
      <c r="AG24" s="47">
        <f t="shared" si="5"/>
        <v>1.2374892000000002</v>
      </c>
      <c r="AH24" s="47">
        <f t="shared" si="5"/>
        <v>0</v>
      </c>
      <c r="AI24" s="47">
        <f t="shared" si="5"/>
        <v>0</v>
      </c>
      <c r="AJ24" s="47">
        <f t="shared" si="5"/>
        <v>0.2</v>
      </c>
      <c r="AK24" s="47">
        <f t="shared" si="5"/>
        <v>0.2</v>
      </c>
      <c r="AL24" s="47">
        <f t="shared" si="5"/>
        <v>0</v>
      </c>
      <c r="AM24" s="47">
        <f t="shared" si="5"/>
        <v>0</v>
      </c>
      <c r="AN24" s="47">
        <f t="shared" si="5"/>
        <v>0</v>
      </c>
      <c r="AO24" s="47">
        <f t="shared" si="5"/>
        <v>0.47564975833333334</v>
      </c>
      <c r="AP24" s="47">
        <f t="shared" si="5"/>
        <v>0.47564975833333334</v>
      </c>
      <c r="AQ24" s="47">
        <f t="shared" si="5"/>
        <v>0</v>
      </c>
      <c r="AR24" s="47">
        <f t="shared" si="5"/>
        <v>0</v>
      </c>
      <c r="AS24" s="47">
        <f t="shared" si="5"/>
        <v>0</v>
      </c>
      <c r="AT24" s="47">
        <f t="shared" si="5"/>
        <v>1.2902342000000002</v>
      </c>
      <c r="AU24" s="47">
        <f t="shared" si="5"/>
        <v>5.2745E-2</v>
      </c>
      <c r="AV24" s="47">
        <f t="shared" si="5"/>
        <v>1.2374892000000002</v>
      </c>
      <c r="AW24" s="47">
        <f t="shared" si="5"/>
        <v>0</v>
      </c>
      <c r="AX24" s="47">
        <f t="shared" si="5"/>
        <v>0</v>
      </c>
      <c r="AY24" s="47">
        <f t="shared" si="5"/>
        <v>0</v>
      </c>
      <c r="AZ24" s="47">
        <f t="shared" si="5"/>
        <v>0</v>
      </c>
      <c r="BA24" s="47">
        <f t="shared" si="5"/>
        <v>0</v>
      </c>
      <c r="BB24" s="47">
        <f t="shared" si="5"/>
        <v>0</v>
      </c>
      <c r="BC24" s="47">
        <f t="shared" si="5"/>
        <v>0</v>
      </c>
    </row>
    <row r="25" spans="1:55" s="40" customFormat="1" ht="24">
      <c r="A25" s="16" t="s">
        <v>90</v>
      </c>
      <c r="B25" s="17" t="s">
        <v>91</v>
      </c>
      <c r="C25" s="18" t="s">
        <v>81</v>
      </c>
      <c r="D25" s="47">
        <f>D83</f>
        <v>0</v>
      </c>
      <c r="E25" s="47">
        <f t="shared" ref="E25:BC25" si="6">E83</f>
        <v>0</v>
      </c>
      <c r="F25" s="47">
        <f t="shared" si="6"/>
        <v>0</v>
      </c>
      <c r="G25" s="47">
        <f t="shared" si="6"/>
        <v>0</v>
      </c>
      <c r="H25" s="47">
        <f t="shared" si="6"/>
        <v>0</v>
      </c>
      <c r="I25" s="47">
        <f t="shared" si="6"/>
        <v>0</v>
      </c>
      <c r="J25" s="47">
        <f t="shared" si="6"/>
        <v>0</v>
      </c>
      <c r="K25" s="47">
        <f t="shared" si="6"/>
        <v>0</v>
      </c>
      <c r="L25" s="47">
        <f t="shared" si="6"/>
        <v>0</v>
      </c>
      <c r="M25" s="47">
        <f t="shared" si="6"/>
        <v>0</v>
      </c>
      <c r="N25" s="47">
        <f t="shared" si="6"/>
        <v>0</v>
      </c>
      <c r="O25" s="47">
        <f t="shared" si="6"/>
        <v>0</v>
      </c>
      <c r="P25" s="47">
        <f t="shared" si="6"/>
        <v>0</v>
      </c>
      <c r="Q25" s="47">
        <f t="shared" si="6"/>
        <v>0</v>
      </c>
      <c r="R25" s="47">
        <f t="shared" si="6"/>
        <v>0</v>
      </c>
      <c r="S25" s="47">
        <f t="shared" si="6"/>
        <v>0</v>
      </c>
      <c r="T25" s="47">
        <f t="shared" si="6"/>
        <v>0</v>
      </c>
      <c r="U25" s="47">
        <f t="shared" si="6"/>
        <v>0</v>
      </c>
      <c r="V25" s="47">
        <f t="shared" si="6"/>
        <v>0</v>
      </c>
      <c r="W25" s="47">
        <f t="shared" si="6"/>
        <v>0</v>
      </c>
      <c r="X25" s="47">
        <f t="shared" si="6"/>
        <v>0</v>
      </c>
      <c r="Y25" s="47">
        <f t="shared" si="6"/>
        <v>0</v>
      </c>
      <c r="Z25" s="47">
        <f t="shared" si="6"/>
        <v>0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47">
        <f t="shared" si="6"/>
        <v>0</v>
      </c>
      <c r="AE25" s="47">
        <f t="shared" si="6"/>
        <v>0</v>
      </c>
      <c r="AF25" s="47">
        <f t="shared" si="6"/>
        <v>0</v>
      </c>
      <c r="AG25" s="47">
        <f t="shared" si="6"/>
        <v>0</v>
      </c>
      <c r="AH25" s="47">
        <f t="shared" si="6"/>
        <v>0</v>
      </c>
      <c r="AI25" s="47">
        <f t="shared" si="6"/>
        <v>0</v>
      </c>
      <c r="AJ25" s="47">
        <f t="shared" si="6"/>
        <v>0</v>
      </c>
      <c r="AK25" s="47">
        <f t="shared" si="6"/>
        <v>0</v>
      </c>
      <c r="AL25" s="47">
        <f t="shared" si="6"/>
        <v>0</v>
      </c>
      <c r="AM25" s="47">
        <f t="shared" si="6"/>
        <v>0</v>
      </c>
      <c r="AN25" s="47">
        <f t="shared" si="6"/>
        <v>0</v>
      </c>
      <c r="AO25" s="47">
        <f t="shared" si="6"/>
        <v>0</v>
      </c>
      <c r="AP25" s="47">
        <f t="shared" si="6"/>
        <v>0</v>
      </c>
      <c r="AQ25" s="47">
        <f t="shared" si="6"/>
        <v>0</v>
      </c>
      <c r="AR25" s="47">
        <f t="shared" si="6"/>
        <v>0</v>
      </c>
      <c r="AS25" s="47">
        <f t="shared" si="6"/>
        <v>0</v>
      </c>
      <c r="AT25" s="47">
        <f t="shared" si="6"/>
        <v>0</v>
      </c>
      <c r="AU25" s="47">
        <f t="shared" si="6"/>
        <v>0</v>
      </c>
      <c r="AV25" s="47">
        <f t="shared" si="6"/>
        <v>0</v>
      </c>
      <c r="AW25" s="47">
        <f t="shared" si="6"/>
        <v>0</v>
      </c>
      <c r="AX25" s="47">
        <f t="shared" si="6"/>
        <v>0</v>
      </c>
      <c r="AY25" s="47">
        <f t="shared" si="6"/>
        <v>0</v>
      </c>
      <c r="AZ25" s="47">
        <f t="shared" si="6"/>
        <v>0</v>
      </c>
      <c r="BA25" s="47">
        <f t="shared" si="6"/>
        <v>0</v>
      </c>
      <c r="BB25" s="47">
        <f t="shared" si="6"/>
        <v>0</v>
      </c>
      <c r="BC25" s="47">
        <f t="shared" si="6"/>
        <v>0</v>
      </c>
    </row>
    <row r="26" spans="1:55" s="40" customFormat="1">
      <c r="A26" s="16" t="s">
        <v>92</v>
      </c>
      <c r="B26" s="19" t="s">
        <v>93</v>
      </c>
      <c r="C26" s="18" t="s">
        <v>81</v>
      </c>
      <c r="D26" s="47">
        <f>D84</f>
        <v>0</v>
      </c>
      <c r="E26" s="47">
        <f t="shared" ref="E26:BC26" si="7">E84</f>
        <v>0</v>
      </c>
      <c r="F26" s="47">
        <f t="shared" si="7"/>
        <v>0</v>
      </c>
      <c r="G26" s="47">
        <f t="shared" si="7"/>
        <v>0</v>
      </c>
      <c r="H26" s="47">
        <f t="shared" si="7"/>
        <v>0</v>
      </c>
      <c r="I26" s="47">
        <f t="shared" si="7"/>
        <v>0</v>
      </c>
      <c r="J26" s="47">
        <f t="shared" si="7"/>
        <v>0</v>
      </c>
      <c r="K26" s="47">
        <f t="shared" si="7"/>
        <v>0</v>
      </c>
      <c r="L26" s="47">
        <f t="shared" si="7"/>
        <v>0</v>
      </c>
      <c r="M26" s="47">
        <f t="shared" si="7"/>
        <v>0</v>
      </c>
      <c r="N26" s="47">
        <f t="shared" si="7"/>
        <v>0</v>
      </c>
      <c r="O26" s="47">
        <f t="shared" si="7"/>
        <v>0</v>
      </c>
      <c r="P26" s="47">
        <f t="shared" si="7"/>
        <v>0</v>
      </c>
      <c r="Q26" s="47">
        <f t="shared" si="7"/>
        <v>0</v>
      </c>
      <c r="R26" s="47">
        <f t="shared" si="7"/>
        <v>0</v>
      </c>
      <c r="S26" s="47">
        <f t="shared" si="7"/>
        <v>0</v>
      </c>
      <c r="T26" s="47">
        <f t="shared" si="7"/>
        <v>0</v>
      </c>
      <c r="U26" s="47">
        <f t="shared" si="7"/>
        <v>0</v>
      </c>
      <c r="V26" s="47">
        <f t="shared" si="7"/>
        <v>0</v>
      </c>
      <c r="W26" s="47">
        <f t="shared" si="7"/>
        <v>0</v>
      </c>
      <c r="X26" s="47">
        <f t="shared" si="7"/>
        <v>0</v>
      </c>
      <c r="Y26" s="47">
        <f t="shared" si="7"/>
        <v>0</v>
      </c>
      <c r="Z26" s="47">
        <f t="shared" si="7"/>
        <v>0</v>
      </c>
      <c r="AA26" s="47">
        <f t="shared" si="7"/>
        <v>0</v>
      </c>
      <c r="AB26" s="47">
        <f t="shared" si="7"/>
        <v>0</v>
      </c>
      <c r="AC26" s="47">
        <f t="shared" si="7"/>
        <v>0</v>
      </c>
      <c r="AD26" s="47">
        <f t="shared" si="7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  <c r="AI26" s="47">
        <f t="shared" si="7"/>
        <v>0</v>
      </c>
      <c r="AJ26" s="47">
        <f t="shared" si="7"/>
        <v>0</v>
      </c>
      <c r="AK26" s="47">
        <f t="shared" si="7"/>
        <v>0</v>
      </c>
      <c r="AL26" s="47">
        <f t="shared" si="7"/>
        <v>0</v>
      </c>
      <c r="AM26" s="47">
        <f t="shared" si="7"/>
        <v>0</v>
      </c>
      <c r="AN26" s="47">
        <f t="shared" si="7"/>
        <v>0</v>
      </c>
      <c r="AO26" s="47">
        <f t="shared" si="7"/>
        <v>0</v>
      </c>
      <c r="AP26" s="47">
        <f t="shared" si="7"/>
        <v>0</v>
      </c>
      <c r="AQ26" s="47">
        <f t="shared" si="7"/>
        <v>0</v>
      </c>
      <c r="AR26" s="47">
        <f t="shared" si="7"/>
        <v>0</v>
      </c>
      <c r="AS26" s="47">
        <f t="shared" si="7"/>
        <v>0</v>
      </c>
      <c r="AT26" s="47">
        <f t="shared" si="7"/>
        <v>0</v>
      </c>
      <c r="AU26" s="47">
        <f t="shared" si="7"/>
        <v>0</v>
      </c>
      <c r="AV26" s="47">
        <f t="shared" si="7"/>
        <v>0</v>
      </c>
      <c r="AW26" s="47">
        <f t="shared" si="7"/>
        <v>0</v>
      </c>
      <c r="AX26" s="47">
        <f t="shared" si="7"/>
        <v>0</v>
      </c>
      <c r="AY26" s="47">
        <f t="shared" si="7"/>
        <v>0</v>
      </c>
      <c r="AZ26" s="47">
        <f t="shared" si="7"/>
        <v>0</v>
      </c>
      <c r="BA26" s="47">
        <f t="shared" si="7"/>
        <v>0</v>
      </c>
      <c r="BB26" s="47">
        <f t="shared" si="7"/>
        <v>0</v>
      </c>
      <c r="BC26" s="47">
        <f t="shared" si="7"/>
        <v>0</v>
      </c>
    </row>
    <row r="27" spans="1:55" ht="36.75">
      <c r="A27" s="13" t="s">
        <v>94</v>
      </c>
      <c r="B27" s="20" t="s">
        <v>95</v>
      </c>
      <c r="C27" s="15" t="s">
        <v>81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</row>
    <row r="28" spans="1:55" ht="24.75">
      <c r="A28" s="13" t="s">
        <v>96</v>
      </c>
      <c r="B28" s="20" t="s">
        <v>97</v>
      </c>
      <c r="C28" s="15" t="s">
        <v>81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</row>
    <row r="29" spans="1:55">
      <c r="A29" s="13" t="s">
        <v>98</v>
      </c>
      <c r="B29" s="20" t="s">
        <v>99</v>
      </c>
      <c r="C29" s="15" t="s">
        <v>81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</row>
    <row r="30" spans="1:55" ht="24.75">
      <c r="A30" s="13" t="s">
        <v>100</v>
      </c>
      <c r="B30" s="20" t="s">
        <v>101</v>
      </c>
      <c r="C30" s="15" t="s">
        <v>81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</row>
    <row r="31" spans="1:55" ht="36.75">
      <c r="A31" s="13" t="s">
        <v>102</v>
      </c>
      <c r="B31" s="20" t="s">
        <v>103</v>
      </c>
      <c r="C31" s="15" t="s">
        <v>81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</row>
    <row r="32" spans="1:55">
      <c r="A32" s="13" t="s">
        <v>104</v>
      </c>
      <c r="B32" s="20" t="s">
        <v>105</v>
      </c>
      <c r="C32" s="15" t="s">
        <v>81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</row>
    <row r="33" spans="1:55" ht="24.75">
      <c r="A33" s="13" t="s">
        <v>106</v>
      </c>
      <c r="B33" s="20" t="s">
        <v>91</v>
      </c>
      <c r="C33" s="15" t="s">
        <v>81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</row>
    <row r="34" spans="1:55">
      <c r="A34" s="13" t="s">
        <v>107</v>
      </c>
      <c r="B34" s="20" t="s">
        <v>93</v>
      </c>
      <c r="C34" s="15" t="s">
        <v>81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</row>
    <row r="35" spans="1:55" ht="60.75">
      <c r="A35" s="13" t="s">
        <v>108</v>
      </c>
      <c r="B35" s="20" t="s">
        <v>109</v>
      </c>
      <c r="C35" s="15" t="s">
        <v>81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</row>
    <row r="36" spans="1:55" ht="17.25" customHeight="1">
      <c r="A36" s="13" t="s">
        <v>110</v>
      </c>
      <c r="B36" s="20" t="s">
        <v>99</v>
      </c>
      <c r="C36" s="15" t="s">
        <v>81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</row>
    <row r="37" spans="1:55" ht="30.75" customHeight="1">
      <c r="A37" s="13" t="s">
        <v>111</v>
      </c>
      <c r="B37" s="20" t="s">
        <v>112</v>
      </c>
      <c r="C37" s="15" t="s">
        <v>81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</row>
    <row r="38" spans="1:55" ht="26.25" customHeight="1">
      <c r="A38" s="13" t="s">
        <v>113</v>
      </c>
      <c r="B38" s="20" t="s">
        <v>114</v>
      </c>
      <c r="C38" s="15" t="s">
        <v>81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</row>
    <row r="39" spans="1:55" ht="24.75">
      <c r="A39" s="13" t="s">
        <v>115</v>
      </c>
      <c r="B39" s="20" t="s">
        <v>91</v>
      </c>
      <c r="C39" s="15" t="s">
        <v>81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</row>
    <row r="40" spans="1:55">
      <c r="A40" s="13" t="s">
        <v>116</v>
      </c>
      <c r="B40" s="20" t="s">
        <v>93</v>
      </c>
      <c r="C40" s="15" t="s">
        <v>81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</row>
    <row r="41" spans="1:55">
      <c r="A41" s="13" t="s">
        <v>117</v>
      </c>
      <c r="B41" s="20" t="s">
        <v>118</v>
      </c>
      <c r="C41" s="15" t="s">
        <v>81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</row>
    <row r="42" spans="1:55">
      <c r="A42" s="21"/>
      <c r="B42" s="22"/>
      <c r="C42" s="23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55">
      <c r="A43" s="24" t="s">
        <v>78</v>
      </c>
      <c r="B43" s="24" t="s">
        <v>119</v>
      </c>
      <c r="C43" s="25" t="s">
        <v>81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</row>
    <row r="44" spans="1:55" ht="51">
      <c r="A44" s="26" t="s">
        <v>120</v>
      </c>
      <c r="B44" s="27" t="s">
        <v>121</v>
      </c>
      <c r="C44" s="28" t="s">
        <v>81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</row>
    <row r="45" spans="1:55" s="46" customFormat="1" ht="24">
      <c r="A45" s="29" t="s">
        <v>122</v>
      </c>
      <c r="B45" s="30" t="s">
        <v>123</v>
      </c>
      <c r="C45" s="18" t="s">
        <v>81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</row>
    <row r="46" spans="1:55" ht="36">
      <c r="A46" s="24" t="s">
        <v>124</v>
      </c>
      <c r="B46" s="31" t="s">
        <v>125</v>
      </c>
      <c r="C46" s="15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</row>
    <row r="47" spans="1:55" ht="48">
      <c r="A47" s="24" t="s">
        <v>126</v>
      </c>
      <c r="B47" s="31" t="s">
        <v>127</v>
      </c>
      <c r="C47" s="15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</row>
    <row r="48" spans="1:55" ht="48">
      <c r="A48" s="24" t="s">
        <v>128</v>
      </c>
      <c r="B48" s="31" t="s">
        <v>129</v>
      </c>
      <c r="C48" s="15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</row>
    <row r="49" spans="1:55" ht="36">
      <c r="A49" s="24" t="s">
        <v>130</v>
      </c>
      <c r="B49" s="31" t="s">
        <v>131</v>
      </c>
      <c r="C49" s="15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</row>
    <row r="50" spans="1:55" ht="24">
      <c r="A50" s="24" t="s">
        <v>132</v>
      </c>
      <c r="B50" s="31" t="s">
        <v>133</v>
      </c>
      <c r="C50" s="15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</row>
    <row r="51" spans="1:55" ht="48">
      <c r="A51" s="24" t="s">
        <v>134</v>
      </c>
      <c r="B51" s="31" t="s">
        <v>135</v>
      </c>
      <c r="C51" s="15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</row>
    <row r="52" spans="1:55" ht="36">
      <c r="A52" s="24" t="s">
        <v>136</v>
      </c>
      <c r="B52" s="31" t="s">
        <v>137</v>
      </c>
      <c r="C52" s="15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</row>
    <row r="53" spans="1:55" ht="36">
      <c r="A53" s="24" t="s">
        <v>138</v>
      </c>
      <c r="B53" s="31" t="s">
        <v>139</v>
      </c>
      <c r="C53" s="15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</row>
    <row r="54" spans="1:55" ht="24">
      <c r="A54" s="24" t="s">
        <v>140</v>
      </c>
      <c r="B54" s="31" t="s">
        <v>141</v>
      </c>
      <c r="C54" s="15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</row>
    <row r="55" spans="1:55" ht="72">
      <c r="A55" s="24" t="s">
        <v>140</v>
      </c>
      <c r="B55" s="31" t="s">
        <v>142</v>
      </c>
      <c r="C55" s="15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</row>
    <row r="56" spans="1:55" ht="72">
      <c r="A56" s="24" t="s">
        <v>140</v>
      </c>
      <c r="B56" s="31" t="s">
        <v>143</v>
      </c>
      <c r="C56" s="15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</row>
    <row r="57" spans="1:55" ht="72">
      <c r="A57" s="24" t="s">
        <v>140</v>
      </c>
      <c r="B57" s="31" t="s">
        <v>144</v>
      </c>
      <c r="C57" s="15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</row>
    <row r="58" spans="1:55" ht="24">
      <c r="A58" s="24" t="s">
        <v>145</v>
      </c>
      <c r="B58" s="31" t="s">
        <v>141</v>
      </c>
      <c r="C58" s="15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</row>
    <row r="59" spans="1:55" ht="72">
      <c r="A59" s="24" t="s">
        <v>145</v>
      </c>
      <c r="B59" s="31" t="s">
        <v>142</v>
      </c>
      <c r="C59" s="15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</row>
    <row r="60" spans="1:55" ht="72">
      <c r="A60" s="24" t="s">
        <v>145</v>
      </c>
      <c r="B60" s="31" t="s">
        <v>143</v>
      </c>
      <c r="C60" s="15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</row>
    <row r="61" spans="1:55" ht="72">
      <c r="A61" s="24" t="s">
        <v>145</v>
      </c>
      <c r="B61" s="31" t="s">
        <v>144</v>
      </c>
      <c r="C61" s="15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</row>
    <row r="62" spans="1:55" ht="60">
      <c r="A62" s="24" t="s">
        <v>146</v>
      </c>
      <c r="B62" s="31" t="s">
        <v>147</v>
      </c>
      <c r="C62" s="15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</row>
    <row r="63" spans="1:55" ht="60">
      <c r="A63" s="24" t="s">
        <v>148</v>
      </c>
      <c r="B63" s="31" t="s">
        <v>149</v>
      </c>
      <c r="C63" s="15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</row>
    <row r="64" spans="1:55" ht="60">
      <c r="A64" s="24" t="s">
        <v>150</v>
      </c>
      <c r="B64" s="31" t="s">
        <v>151</v>
      </c>
      <c r="C64" s="15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</row>
    <row r="65" spans="1:55" s="40" customFormat="1" ht="24">
      <c r="A65" s="29" t="s">
        <v>152</v>
      </c>
      <c r="B65" s="30" t="s">
        <v>153</v>
      </c>
      <c r="C65" s="18" t="s">
        <v>81</v>
      </c>
      <c r="D65" s="45">
        <f t="shared" ref="D65:AI65" si="8">D66+D69+D72</f>
        <v>0</v>
      </c>
      <c r="E65" s="45">
        <f t="shared" si="8"/>
        <v>0</v>
      </c>
      <c r="F65" s="45">
        <f t="shared" si="8"/>
        <v>0</v>
      </c>
      <c r="G65" s="45">
        <f t="shared" si="8"/>
        <v>0</v>
      </c>
      <c r="H65" s="45">
        <f t="shared" si="8"/>
        <v>0</v>
      </c>
      <c r="I65" s="45">
        <f t="shared" si="8"/>
        <v>0</v>
      </c>
      <c r="J65" s="45">
        <f t="shared" si="8"/>
        <v>0</v>
      </c>
      <c r="K65" s="45">
        <f t="shared" si="8"/>
        <v>0</v>
      </c>
      <c r="L65" s="45">
        <f t="shared" si="8"/>
        <v>0</v>
      </c>
      <c r="M65" s="45">
        <f t="shared" si="8"/>
        <v>0</v>
      </c>
      <c r="N65" s="45">
        <f t="shared" si="8"/>
        <v>0</v>
      </c>
      <c r="O65" s="45">
        <f t="shared" si="8"/>
        <v>0</v>
      </c>
      <c r="P65" s="45">
        <f t="shared" si="8"/>
        <v>0</v>
      </c>
      <c r="Q65" s="45">
        <f t="shared" si="8"/>
        <v>0</v>
      </c>
      <c r="R65" s="45">
        <f t="shared" si="8"/>
        <v>0</v>
      </c>
      <c r="S65" s="45">
        <f t="shared" si="8"/>
        <v>0</v>
      </c>
      <c r="T65" s="45">
        <f t="shared" si="8"/>
        <v>0</v>
      </c>
      <c r="U65" s="45">
        <f t="shared" si="8"/>
        <v>0</v>
      </c>
      <c r="V65" s="45">
        <f t="shared" si="8"/>
        <v>0</v>
      </c>
      <c r="W65" s="45">
        <f t="shared" si="8"/>
        <v>0</v>
      </c>
      <c r="X65" s="45">
        <f t="shared" si="8"/>
        <v>0</v>
      </c>
      <c r="Y65" s="45">
        <f t="shared" si="8"/>
        <v>0</v>
      </c>
      <c r="Z65" s="45">
        <f t="shared" si="8"/>
        <v>0</v>
      </c>
      <c r="AA65" s="45">
        <f t="shared" si="8"/>
        <v>0</v>
      </c>
      <c r="AB65" s="45">
        <f t="shared" si="8"/>
        <v>0</v>
      </c>
      <c r="AC65" s="45">
        <f t="shared" si="8"/>
        <v>0</v>
      </c>
      <c r="AD65" s="45">
        <f t="shared" si="8"/>
        <v>0</v>
      </c>
      <c r="AE65" s="45">
        <f t="shared" si="8"/>
        <v>0</v>
      </c>
      <c r="AF65" s="45">
        <f t="shared" si="8"/>
        <v>0</v>
      </c>
      <c r="AG65" s="45">
        <f t="shared" si="8"/>
        <v>0</v>
      </c>
      <c r="AH65" s="45">
        <f t="shared" si="8"/>
        <v>0</v>
      </c>
      <c r="AI65" s="45">
        <f t="shared" si="8"/>
        <v>0</v>
      </c>
      <c r="AJ65" s="45">
        <f t="shared" ref="AJ65:BC65" si="9">AJ66+AJ69+AJ72</f>
        <v>0</v>
      </c>
      <c r="AK65" s="45">
        <f t="shared" si="9"/>
        <v>0</v>
      </c>
      <c r="AL65" s="45">
        <f t="shared" si="9"/>
        <v>0</v>
      </c>
      <c r="AM65" s="45">
        <f t="shared" si="9"/>
        <v>0</v>
      </c>
      <c r="AN65" s="45">
        <f t="shared" si="9"/>
        <v>0</v>
      </c>
      <c r="AO65" s="45">
        <f t="shared" si="9"/>
        <v>0</v>
      </c>
      <c r="AP65" s="45">
        <f t="shared" si="9"/>
        <v>0</v>
      </c>
      <c r="AQ65" s="45">
        <f t="shared" si="9"/>
        <v>0</v>
      </c>
      <c r="AR65" s="45">
        <f t="shared" si="9"/>
        <v>0</v>
      </c>
      <c r="AS65" s="45">
        <f t="shared" si="9"/>
        <v>0</v>
      </c>
      <c r="AT65" s="45">
        <f t="shared" si="9"/>
        <v>0</v>
      </c>
      <c r="AU65" s="45">
        <f t="shared" si="9"/>
        <v>0</v>
      </c>
      <c r="AV65" s="45">
        <f t="shared" si="9"/>
        <v>0</v>
      </c>
      <c r="AW65" s="45">
        <f t="shared" si="9"/>
        <v>0</v>
      </c>
      <c r="AX65" s="45">
        <f t="shared" si="9"/>
        <v>0</v>
      </c>
      <c r="AY65" s="45">
        <f t="shared" si="9"/>
        <v>0</v>
      </c>
      <c r="AZ65" s="45">
        <f t="shared" si="9"/>
        <v>0</v>
      </c>
      <c r="BA65" s="45">
        <f t="shared" si="9"/>
        <v>0</v>
      </c>
      <c r="BB65" s="45">
        <f t="shared" si="9"/>
        <v>0</v>
      </c>
      <c r="BC65" s="45">
        <f t="shared" si="9"/>
        <v>0</v>
      </c>
    </row>
    <row r="66" spans="1:55" ht="48">
      <c r="A66" s="24" t="s">
        <v>154</v>
      </c>
      <c r="B66" s="31" t="s">
        <v>155</v>
      </c>
      <c r="C66" s="15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</row>
    <row r="67" spans="1:55" ht="24">
      <c r="A67" s="24" t="s">
        <v>156</v>
      </c>
      <c r="B67" s="31" t="s">
        <v>157</v>
      </c>
      <c r="C67" s="15"/>
      <c r="D67" s="42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2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</row>
    <row r="68" spans="1:55" ht="48">
      <c r="A68" s="24" t="s">
        <v>158</v>
      </c>
      <c r="B68" s="31" t="s">
        <v>159</v>
      </c>
      <c r="C68" s="15" t="s">
        <v>81</v>
      </c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</row>
    <row r="69" spans="1:55" ht="36">
      <c r="A69" s="24" t="s">
        <v>160</v>
      </c>
      <c r="B69" s="31" t="s">
        <v>161</v>
      </c>
      <c r="C69" s="15" t="s">
        <v>81</v>
      </c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</row>
    <row r="70" spans="1:55" ht="24">
      <c r="A70" s="24" t="s">
        <v>162</v>
      </c>
      <c r="B70" s="31" t="s">
        <v>163</v>
      </c>
      <c r="C70" s="15" t="s">
        <v>81</v>
      </c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</row>
    <row r="71" spans="1:55" ht="24">
      <c r="A71" s="24" t="s">
        <v>164</v>
      </c>
      <c r="B71" s="31" t="s">
        <v>165</v>
      </c>
      <c r="C71" s="15" t="s">
        <v>81</v>
      </c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</row>
    <row r="72" spans="1:55" ht="36">
      <c r="A72" s="24" t="s">
        <v>166</v>
      </c>
      <c r="B72" s="31" t="s">
        <v>167</v>
      </c>
      <c r="C72" s="15" t="s">
        <v>81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3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</row>
    <row r="73" spans="1:55" ht="36">
      <c r="A73" s="24" t="s">
        <v>168</v>
      </c>
      <c r="B73" s="31" t="s">
        <v>169</v>
      </c>
      <c r="C73" s="15" t="s">
        <v>81</v>
      </c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</row>
    <row r="74" spans="1:55" ht="24">
      <c r="A74" s="24" t="s">
        <v>170</v>
      </c>
      <c r="B74" s="31" t="s">
        <v>171</v>
      </c>
      <c r="C74" s="15" t="s">
        <v>81</v>
      </c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</row>
    <row r="75" spans="1:55" ht="36">
      <c r="A75" s="24" t="s">
        <v>172</v>
      </c>
      <c r="B75" s="31" t="s">
        <v>173</v>
      </c>
      <c r="C75" s="15" t="s">
        <v>81</v>
      </c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</row>
    <row r="76" spans="1:55" s="40" customFormat="1" ht="48">
      <c r="A76" s="29" t="s">
        <v>174</v>
      </c>
      <c r="B76" s="30" t="s">
        <v>175</v>
      </c>
      <c r="C76" s="18" t="s">
        <v>81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</row>
    <row r="77" spans="1:55" ht="48">
      <c r="A77" s="24" t="s">
        <v>176</v>
      </c>
      <c r="B77" s="31" t="s">
        <v>177</v>
      </c>
      <c r="C77" s="15" t="s">
        <v>81</v>
      </c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</row>
    <row r="78" spans="1:55" ht="36">
      <c r="A78" s="24" t="s">
        <v>178</v>
      </c>
      <c r="B78" s="31" t="s">
        <v>179</v>
      </c>
      <c r="C78" s="15" t="s">
        <v>81</v>
      </c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</row>
    <row r="79" spans="1:55" s="40" customFormat="1" ht="36">
      <c r="A79" s="29" t="s">
        <v>180</v>
      </c>
      <c r="B79" s="30" t="s">
        <v>181</v>
      </c>
      <c r="C79" s="18" t="s">
        <v>81</v>
      </c>
      <c r="D79" s="45">
        <f>D81</f>
        <v>11.690772000000001</v>
      </c>
      <c r="E79" s="45">
        <f>E81</f>
        <v>2.2815387500000002</v>
      </c>
      <c r="F79" s="45">
        <f t="shared" ref="F79:BB79" si="10">F81</f>
        <v>0.7965517099999998</v>
      </c>
      <c r="G79" s="45">
        <f t="shared" si="10"/>
        <v>0</v>
      </c>
      <c r="H79" s="45">
        <f t="shared" si="10"/>
        <v>0</v>
      </c>
      <c r="I79" s="45">
        <f t="shared" si="10"/>
        <v>0</v>
      </c>
      <c r="J79" s="45">
        <f t="shared" si="10"/>
        <v>0.2</v>
      </c>
      <c r="K79" s="45">
        <f t="shared" si="10"/>
        <v>0.2</v>
      </c>
      <c r="L79" s="45">
        <f t="shared" si="10"/>
        <v>0</v>
      </c>
      <c r="M79" s="45">
        <f t="shared" si="10"/>
        <v>0</v>
      </c>
      <c r="N79" s="45">
        <f t="shared" si="10"/>
        <v>0</v>
      </c>
      <c r="O79" s="45">
        <f t="shared" si="10"/>
        <v>0.5701797099999999</v>
      </c>
      <c r="P79" s="45">
        <f t="shared" si="10"/>
        <v>0.5701797099999999</v>
      </c>
      <c r="Q79" s="45">
        <f t="shared" si="10"/>
        <v>0</v>
      </c>
      <c r="R79" s="45">
        <f t="shared" si="10"/>
        <v>0</v>
      </c>
      <c r="S79" s="45">
        <f t="shared" si="10"/>
        <v>0</v>
      </c>
      <c r="T79" s="45">
        <f t="shared" si="10"/>
        <v>1.5113590400000001</v>
      </c>
      <c r="U79" s="45">
        <f t="shared" si="10"/>
        <v>2.6372E-2</v>
      </c>
      <c r="V79" s="45">
        <f t="shared" si="10"/>
        <v>1.48498704</v>
      </c>
      <c r="W79" s="45">
        <f t="shared" si="10"/>
        <v>0</v>
      </c>
      <c r="X79" s="45">
        <f t="shared" si="10"/>
        <v>0</v>
      </c>
      <c r="Y79" s="45">
        <f t="shared" si="10"/>
        <v>0</v>
      </c>
      <c r="Z79" s="45">
        <f t="shared" si="10"/>
        <v>0</v>
      </c>
      <c r="AA79" s="45">
        <f t="shared" si="10"/>
        <v>0</v>
      </c>
      <c r="AB79" s="45">
        <f t="shared" si="10"/>
        <v>0</v>
      </c>
      <c r="AC79" s="45">
        <f t="shared" si="10"/>
        <v>0</v>
      </c>
      <c r="AD79" s="45">
        <f t="shared" si="10"/>
        <v>9.7423100000000016</v>
      </c>
      <c r="AE79" s="45">
        <f t="shared" si="10"/>
        <v>1.9658839583333336</v>
      </c>
      <c r="AF79" s="45">
        <f t="shared" si="10"/>
        <v>0.72839475833333345</v>
      </c>
      <c r="AG79" s="45">
        <f t="shared" si="10"/>
        <v>1.2374892000000002</v>
      </c>
      <c r="AH79" s="45">
        <f t="shared" si="10"/>
        <v>0</v>
      </c>
      <c r="AI79" s="45">
        <f t="shared" si="10"/>
        <v>0</v>
      </c>
      <c r="AJ79" s="45">
        <f t="shared" si="10"/>
        <v>0.2</v>
      </c>
      <c r="AK79" s="45">
        <f t="shared" si="10"/>
        <v>0.2</v>
      </c>
      <c r="AL79" s="45">
        <f t="shared" si="10"/>
        <v>0</v>
      </c>
      <c r="AM79" s="45">
        <f t="shared" si="10"/>
        <v>0</v>
      </c>
      <c r="AN79" s="45">
        <f t="shared" si="10"/>
        <v>0</v>
      </c>
      <c r="AO79" s="45">
        <f t="shared" si="10"/>
        <v>0.47564975833333334</v>
      </c>
      <c r="AP79" s="45">
        <f t="shared" si="10"/>
        <v>0.47564975833333334</v>
      </c>
      <c r="AQ79" s="45">
        <f t="shared" si="10"/>
        <v>0</v>
      </c>
      <c r="AR79" s="45">
        <f t="shared" si="10"/>
        <v>0</v>
      </c>
      <c r="AS79" s="45">
        <f t="shared" si="10"/>
        <v>0</v>
      </c>
      <c r="AT79" s="45">
        <f t="shared" si="10"/>
        <v>1.2902342000000002</v>
      </c>
      <c r="AU79" s="45">
        <f t="shared" si="10"/>
        <v>5.2745E-2</v>
      </c>
      <c r="AV79" s="45">
        <f t="shared" si="10"/>
        <v>1.2374892000000002</v>
      </c>
      <c r="AW79" s="45">
        <f t="shared" si="10"/>
        <v>0</v>
      </c>
      <c r="AX79" s="45">
        <f t="shared" si="10"/>
        <v>0</v>
      </c>
      <c r="AY79" s="45">
        <f t="shared" si="10"/>
        <v>0</v>
      </c>
      <c r="AZ79" s="45">
        <f t="shared" si="10"/>
        <v>0</v>
      </c>
      <c r="BA79" s="45">
        <f t="shared" si="10"/>
        <v>0</v>
      </c>
      <c r="BB79" s="45">
        <f t="shared" si="10"/>
        <v>0</v>
      </c>
      <c r="BC79" s="45">
        <f>BC81</f>
        <v>0</v>
      </c>
    </row>
    <row r="80" spans="1:55" ht="24">
      <c r="A80" s="32" t="s">
        <v>180</v>
      </c>
      <c r="B80" s="33" t="s">
        <v>304</v>
      </c>
      <c r="C80" s="34" t="s">
        <v>300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f>D80/1.2</f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</row>
    <row r="81" spans="1:55" ht="24">
      <c r="A81" s="32" t="s">
        <v>180</v>
      </c>
      <c r="B81" s="33" t="s">
        <v>311</v>
      </c>
      <c r="C81" s="34" t="s">
        <v>312</v>
      </c>
      <c r="D81" s="42">
        <f>'[1]с НДС'!$D$10</f>
        <v>11.690772000000001</v>
      </c>
      <c r="E81" s="42">
        <f>J81+O81+T81+Y81</f>
        <v>2.2815387500000002</v>
      </c>
      <c r="F81" s="42">
        <f>K81+P81+U81+Z81</f>
        <v>0.7965517099999998</v>
      </c>
      <c r="G81" s="42">
        <v>0</v>
      </c>
      <c r="H81" s="42">
        <v>0</v>
      </c>
      <c r="I81" s="42">
        <v>0</v>
      </c>
      <c r="J81" s="42">
        <f>K81</f>
        <v>0.2</v>
      </c>
      <c r="K81" s="42">
        <v>0.2</v>
      </c>
      <c r="L81" s="42">
        <v>0</v>
      </c>
      <c r="M81" s="42">
        <v>0</v>
      </c>
      <c r="N81" s="42">
        <v>0</v>
      </c>
      <c r="O81" s="42">
        <f>P81</f>
        <v>0.5701797099999999</v>
      </c>
      <c r="P81" s="42">
        <f>0.77017971-K81</f>
        <v>0.5701797099999999</v>
      </c>
      <c r="Q81" s="42">
        <v>0</v>
      </c>
      <c r="R81" s="42">
        <v>0</v>
      </c>
      <c r="S81" s="42">
        <v>0</v>
      </c>
      <c r="T81" s="42">
        <f>U81+V81</f>
        <v>1.5113590400000001</v>
      </c>
      <c r="U81" s="42">
        <f>26.372/1000</f>
        <v>2.6372E-2</v>
      </c>
      <c r="V81" s="42">
        <f>1484.98704/1000</f>
        <v>1.48498704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f>'[1]с НДС'!$D$10/1.2</f>
        <v>9.7423100000000016</v>
      </c>
      <c r="AE81" s="42">
        <f>AF81+AG81</f>
        <v>1.9658839583333336</v>
      </c>
      <c r="AF81" s="42">
        <f>AK81+AP81+AU81</f>
        <v>0.72839475833333345</v>
      </c>
      <c r="AG81" s="42">
        <f>AV81</f>
        <v>1.2374892000000002</v>
      </c>
      <c r="AH81" s="42">
        <v>0</v>
      </c>
      <c r="AI81" s="42">
        <v>0</v>
      </c>
      <c r="AJ81" s="42">
        <f>AK81</f>
        <v>0.2</v>
      </c>
      <c r="AK81" s="42">
        <v>0.2</v>
      </c>
      <c r="AL81" s="42">
        <v>0</v>
      </c>
      <c r="AM81" s="42">
        <v>0</v>
      </c>
      <c r="AN81" s="42">
        <v>0</v>
      </c>
      <c r="AO81" s="42">
        <f>AP81</f>
        <v>0.47564975833333334</v>
      </c>
      <c r="AP81" s="42">
        <f>(567.17971/1.2+3)/1000</f>
        <v>0.47564975833333334</v>
      </c>
      <c r="AQ81" s="42">
        <v>0</v>
      </c>
      <c r="AR81" s="42">
        <v>0</v>
      </c>
      <c r="AS81" s="42">
        <v>0</v>
      </c>
      <c r="AT81" s="42">
        <f>AU81+AV81</f>
        <v>1.2902342000000002</v>
      </c>
      <c r="AU81" s="42">
        <f>52.745/1000</f>
        <v>5.2745E-2</v>
      </c>
      <c r="AV81" s="42">
        <f>1484.98704/1000/1.2</f>
        <v>1.2374892000000002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</row>
    <row r="82" spans="1:55" ht="24">
      <c r="A82" s="32" t="s">
        <v>180</v>
      </c>
      <c r="B82" s="33" t="s">
        <v>313</v>
      </c>
      <c r="C82" s="34" t="s">
        <v>314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f>D82/1.2</f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</row>
    <row r="83" spans="1:55" s="40" customFormat="1" ht="36.75">
      <c r="A83" s="29" t="s">
        <v>182</v>
      </c>
      <c r="B83" s="35" t="s">
        <v>183</v>
      </c>
      <c r="C83" s="18" t="s">
        <v>81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</row>
    <row r="84" spans="1:55" s="40" customFormat="1" ht="24.75">
      <c r="A84" s="29" t="s">
        <v>184</v>
      </c>
      <c r="B84" s="35" t="s">
        <v>185</v>
      </c>
      <c r="C84" s="18" t="s">
        <v>81</v>
      </c>
      <c r="D84" s="45">
        <f>D85+D86</f>
        <v>0</v>
      </c>
      <c r="E84" s="45">
        <f t="shared" ref="E84:AC84" si="11">E85+E86</f>
        <v>0</v>
      </c>
      <c r="F84" s="45">
        <f t="shared" si="11"/>
        <v>0</v>
      </c>
      <c r="G84" s="45">
        <f t="shared" si="11"/>
        <v>0</v>
      </c>
      <c r="H84" s="45">
        <f t="shared" si="11"/>
        <v>0</v>
      </c>
      <c r="I84" s="45">
        <f t="shared" si="11"/>
        <v>0</v>
      </c>
      <c r="J84" s="45">
        <f t="shared" si="11"/>
        <v>0</v>
      </c>
      <c r="K84" s="45">
        <f t="shared" si="11"/>
        <v>0</v>
      </c>
      <c r="L84" s="45">
        <f t="shared" si="11"/>
        <v>0</v>
      </c>
      <c r="M84" s="45">
        <f t="shared" si="11"/>
        <v>0</v>
      </c>
      <c r="N84" s="45">
        <f t="shared" si="11"/>
        <v>0</v>
      </c>
      <c r="O84" s="45">
        <f t="shared" si="11"/>
        <v>0</v>
      </c>
      <c r="P84" s="45">
        <f t="shared" si="11"/>
        <v>0</v>
      </c>
      <c r="Q84" s="45">
        <f t="shared" si="11"/>
        <v>0</v>
      </c>
      <c r="R84" s="45">
        <f t="shared" si="11"/>
        <v>0</v>
      </c>
      <c r="S84" s="45">
        <f t="shared" si="11"/>
        <v>0</v>
      </c>
      <c r="T84" s="45">
        <f t="shared" si="11"/>
        <v>0</v>
      </c>
      <c r="U84" s="45">
        <f t="shared" si="11"/>
        <v>0</v>
      </c>
      <c r="V84" s="45">
        <f t="shared" si="11"/>
        <v>0</v>
      </c>
      <c r="W84" s="45">
        <f t="shared" si="11"/>
        <v>0</v>
      </c>
      <c r="X84" s="45">
        <f t="shared" si="11"/>
        <v>0</v>
      </c>
      <c r="Y84" s="45">
        <f t="shared" si="11"/>
        <v>0</v>
      </c>
      <c r="Z84" s="45">
        <f t="shared" si="11"/>
        <v>0</v>
      </c>
      <c r="AA84" s="45">
        <f t="shared" si="11"/>
        <v>0</v>
      </c>
      <c r="AB84" s="45">
        <f t="shared" si="11"/>
        <v>0</v>
      </c>
      <c r="AC84" s="45">
        <f t="shared" si="11"/>
        <v>0</v>
      </c>
      <c r="AD84" s="45">
        <f>AD85+AD86</f>
        <v>0</v>
      </c>
      <c r="AE84" s="45">
        <f t="shared" ref="AE84:BC84" si="12">AE85+AE86</f>
        <v>0</v>
      </c>
      <c r="AF84" s="45">
        <f t="shared" si="12"/>
        <v>0</v>
      </c>
      <c r="AG84" s="45">
        <f t="shared" si="12"/>
        <v>0</v>
      </c>
      <c r="AH84" s="45">
        <f t="shared" si="12"/>
        <v>0</v>
      </c>
      <c r="AI84" s="45">
        <f t="shared" si="12"/>
        <v>0</v>
      </c>
      <c r="AJ84" s="45">
        <f t="shared" si="12"/>
        <v>0</v>
      </c>
      <c r="AK84" s="45">
        <f t="shared" si="12"/>
        <v>0</v>
      </c>
      <c r="AL84" s="45">
        <f t="shared" si="12"/>
        <v>0</v>
      </c>
      <c r="AM84" s="45">
        <f t="shared" si="12"/>
        <v>0</v>
      </c>
      <c r="AN84" s="45">
        <f t="shared" si="12"/>
        <v>0</v>
      </c>
      <c r="AO84" s="45">
        <f t="shared" si="12"/>
        <v>0</v>
      </c>
      <c r="AP84" s="45">
        <f t="shared" si="12"/>
        <v>0</v>
      </c>
      <c r="AQ84" s="45">
        <f t="shared" si="12"/>
        <v>0</v>
      </c>
      <c r="AR84" s="45">
        <f t="shared" si="12"/>
        <v>0</v>
      </c>
      <c r="AS84" s="45">
        <f t="shared" si="12"/>
        <v>0</v>
      </c>
      <c r="AT84" s="45">
        <f t="shared" si="12"/>
        <v>0</v>
      </c>
      <c r="AU84" s="45">
        <f t="shared" si="12"/>
        <v>0</v>
      </c>
      <c r="AV84" s="45">
        <f t="shared" si="12"/>
        <v>0</v>
      </c>
      <c r="AW84" s="45">
        <f t="shared" si="12"/>
        <v>0</v>
      </c>
      <c r="AX84" s="45">
        <f t="shared" si="12"/>
        <v>0</v>
      </c>
      <c r="AY84" s="45">
        <f t="shared" si="12"/>
        <v>0</v>
      </c>
      <c r="AZ84" s="45">
        <f t="shared" si="12"/>
        <v>0</v>
      </c>
      <c r="BA84" s="45">
        <f t="shared" si="12"/>
        <v>0</v>
      </c>
      <c r="BB84" s="45">
        <f t="shared" si="12"/>
        <v>0</v>
      </c>
      <c r="BC84" s="45">
        <f t="shared" si="12"/>
        <v>0</v>
      </c>
    </row>
    <row r="85" spans="1:55">
      <c r="A85" s="32" t="s">
        <v>184</v>
      </c>
      <c r="B85" s="33" t="s">
        <v>302</v>
      </c>
      <c r="C85" s="34" t="s">
        <v>301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</row>
    <row r="86" spans="1:55">
      <c r="A86" s="32" t="s">
        <v>184</v>
      </c>
      <c r="B86" s="33" t="s">
        <v>305</v>
      </c>
      <c r="C86" s="34" t="s">
        <v>306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</row>
    <row r="87" spans="1:55" ht="36.75">
      <c r="A87" s="24" t="s">
        <v>186</v>
      </c>
      <c r="B87" s="36" t="s">
        <v>187</v>
      </c>
      <c r="C87" s="15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</row>
    <row r="88" spans="1:55" ht="24">
      <c r="A88" s="24" t="s">
        <v>188</v>
      </c>
      <c r="B88" s="31" t="s">
        <v>189</v>
      </c>
      <c r="C88" s="15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</row>
    <row r="89" spans="1:55" ht="72">
      <c r="A89" s="24" t="s">
        <v>190</v>
      </c>
      <c r="B89" s="31" t="s">
        <v>191</v>
      </c>
      <c r="C89" s="15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</row>
    <row r="90" spans="1:55" ht="24">
      <c r="A90" s="24" t="s">
        <v>192</v>
      </c>
      <c r="B90" s="31" t="s">
        <v>193</v>
      </c>
      <c r="C90" s="15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</row>
    <row r="91" spans="1:55" ht="24">
      <c r="A91" s="24" t="s">
        <v>194</v>
      </c>
      <c r="B91" s="31" t="s">
        <v>193</v>
      </c>
      <c r="C91" s="15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</row>
    <row r="92" spans="1:55" ht="36">
      <c r="A92" s="24" t="s">
        <v>195</v>
      </c>
      <c r="B92" s="31" t="s">
        <v>196</v>
      </c>
      <c r="C92" s="15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</row>
    <row r="93" spans="1:55" ht="24">
      <c r="A93" s="24" t="s">
        <v>197</v>
      </c>
      <c r="B93" s="31" t="s">
        <v>198</v>
      </c>
      <c r="C93" s="15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</row>
    <row r="94" spans="1:55" ht="24">
      <c r="A94" s="24" t="s">
        <v>199</v>
      </c>
      <c r="B94" s="31" t="s">
        <v>193</v>
      </c>
      <c r="C94" s="15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</row>
    <row r="95" spans="1:55" ht="36">
      <c r="A95" s="24" t="s">
        <v>200</v>
      </c>
      <c r="B95" s="31" t="s">
        <v>201</v>
      </c>
      <c r="C95" s="15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</row>
    <row r="96" spans="1:55" ht="60">
      <c r="A96" s="24" t="s">
        <v>202</v>
      </c>
      <c r="B96" s="31" t="s">
        <v>203</v>
      </c>
      <c r="C96" s="15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</row>
    <row r="97" spans="1:55" ht="60">
      <c r="A97" s="24" t="s">
        <v>204</v>
      </c>
      <c r="B97" s="31" t="s">
        <v>205</v>
      </c>
      <c r="C97" s="15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</row>
    <row r="98" spans="1:55" ht="60">
      <c r="A98" s="24" t="s">
        <v>206</v>
      </c>
      <c r="B98" s="31" t="s">
        <v>207</v>
      </c>
      <c r="C98" s="15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</row>
    <row r="99" spans="1:55" ht="84">
      <c r="A99" s="24" t="s">
        <v>208</v>
      </c>
      <c r="B99" s="31" t="s">
        <v>209</v>
      </c>
      <c r="C99" s="15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</row>
    <row r="100" spans="1:55" ht="72">
      <c r="A100" s="24" t="s">
        <v>210</v>
      </c>
      <c r="B100" s="31" t="s">
        <v>211</v>
      </c>
      <c r="C100" s="15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</row>
    <row r="101" spans="1:55" ht="24">
      <c r="A101" s="24" t="s">
        <v>212</v>
      </c>
      <c r="B101" s="31" t="s">
        <v>213</v>
      </c>
      <c r="C101" s="15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</row>
    <row r="102" spans="1:55" ht="48">
      <c r="A102" s="24" t="s">
        <v>214</v>
      </c>
      <c r="B102" s="31" t="s">
        <v>215</v>
      </c>
      <c r="C102" s="15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</row>
    <row r="103" spans="1:55" ht="24">
      <c r="A103" s="24" t="s">
        <v>216</v>
      </c>
      <c r="B103" s="31" t="s">
        <v>217</v>
      </c>
      <c r="C103" s="15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</row>
    <row r="104" spans="1:55" ht="24">
      <c r="A104" s="24" t="s">
        <v>218</v>
      </c>
      <c r="B104" s="31" t="s">
        <v>219</v>
      </c>
      <c r="C104" s="15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</row>
    <row r="105" spans="1:55" ht="24">
      <c r="A105" s="24" t="s">
        <v>220</v>
      </c>
      <c r="B105" s="31" t="s">
        <v>221</v>
      </c>
      <c r="C105" s="15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</row>
    <row r="106" spans="1:55" ht="24">
      <c r="A106" s="24" t="s">
        <v>222</v>
      </c>
      <c r="B106" s="31" t="s">
        <v>171</v>
      </c>
      <c r="C106" s="15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</row>
    <row r="107" spans="1:55" ht="24">
      <c r="A107" s="24" t="s">
        <v>223</v>
      </c>
      <c r="B107" s="31" t="s">
        <v>224</v>
      </c>
      <c r="C107" s="15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</row>
    <row r="108" spans="1:55" ht="36">
      <c r="A108" s="24" t="s">
        <v>225</v>
      </c>
      <c r="B108" s="31" t="s">
        <v>226</v>
      </c>
      <c r="C108" s="15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</row>
    <row r="109" spans="1:55" ht="24">
      <c r="A109" s="24" t="s">
        <v>227</v>
      </c>
      <c r="B109" s="31" t="s">
        <v>228</v>
      </c>
      <c r="C109" s="15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</row>
    <row r="110" spans="1:55" ht="24">
      <c r="A110" s="24" t="s">
        <v>229</v>
      </c>
      <c r="B110" s="31" t="s">
        <v>230</v>
      </c>
      <c r="C110" s="15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</row>
    <row r="111" spans="1:55" ht="36">
      <c r="A111" s="24" t="s">
        <v>231</v>
      </c>
      <c r="B111" s="31" t="s">
        <v>173</v>
      </c>
      <c r="C111" s="15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</row>
    <row r="112" spans="1:55" ht="36.75">
      <c r="A112" s="24" t="s">
        <v>232</v>
      </c>
      <c r="B112" s="36" t="s">
        <v>233</v>
      </c>
      <c r="C112" s="15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</row>
    <row r="113" spans="1:55">
      <c r="A113" s="31" t="s">
        <v>234</v>
      </c>
      <c r="B113" s="31" t="s">
        <v>235</v>
      </c>
      <c r="C113" s="15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</row>
    <row r="114" spans="1:55" ht="48">
      <c r="A114" s="37" t="s">
        <v>236</v>
      </c>
      <c r="B114" s="31" t="s">
        <v>237</v>
      </c>
      <c r="C114" s="15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</row>
    <row r="115" spans="1:55" ht="36">
      <c r="A115" s="37" t="s">
        <v>238</v>
      </c>
      <c r="B115" s="31" t="s">
        <v>239</v>
      </c>
      <c r="C115" s="15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</row>
    <row r="116" spans="1:55">
      <c r="A116" s="31" t="s">
        <v>240</v>
      </c>
      <c r="B116" s="31" t="s">
        <v>235</v>
      </c>
      <c r="C116" s="15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</row>
    <row r="117" spans="1:55" ht="48">
      <c r="A117" s="37" t="s">
        <v>241</v>
      </c>
      <c r="B117" s="31" t="s">
        <v>237</v>
      </c>
      <c r="C117" s="15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</row>
    <row r="118" spans="1:55" ht="36">
      <c r="A118" s="37" t="s">
        <v>242</v>
      </c>
      <c r="B118" s="31" t="s">
        <v>239</v>
      </c>
      <c r="C118" s="15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</row>
    <row r="119" spans="1:55">
      <c r="A119" s="24" t="s">
        <v>243</v>
      </c>
      <c r="B119" s="31" t="s">
        <v>244</v>
      </c>
      <c r="C119" s="15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</row>
    <row r="120" spans="1:55" ht="36">
      <c r="A120" s="24" t="s">
        <v>245</v>
      </c>
      <c r="B120" s="31" t="s">
        <v>246</v>
      </c>
      <c r="C120" s="15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</row>
    <row r="121" spans="1:55" ht="24">
      <c r="A121" s="24" t="s">
        <v>247</v>
      </c>
      <c r="B121" s="31" t="s">
        <v>248</v>
      </c>
      <c r="C121" s="15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  <c r="BB121" s="41"/>
      <c r="BC121" s="41"/>
    </row>
    <row r="122" spans="1:55" ht="24">
      <c r="A122" s="24" t="s">
        <v>249</v>
      </c>
      <c r="B122" s="31" t="s">
        <v>250</v>
      </c>
      <c r="C122" s="15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</row>
    <row r="123" spans="1:55" ht="24">
      <c r="A123" s="24" t="s">
        <v>251</v>
      </c>
      <c r="B123" s="31" t="s">
        <v>252</v>
      </c>
      <c r="C123" s="15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</row>
    <row r="124" spans="1:55" ht="36.75">
      <c r="A124" s="24" t="s">
        <v>253</v>
      </c>
      <c r="B124" s="36" t="s">
        <v>183</v>
      </c>
      <c r="C124" s="15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</row>
    <row r="125" spans="1:55" ht="24.75">
      <c r="A125" s="24" t="s">
        <v>254</v>
      </c>
      <c r="B125" s="36" t="s">
        <v>255</v>
      </c>
      <c r="C125" s="15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</row>
    <row r="126" spans="1:55" ht="48.75">
      <c r="A126" s="24" t="s">
        <v>256</v>
      </c>
      <c r="B126" s="36" t="s">
        <v>257</v>
      </c>
      <c r="C126" s="15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</row>
    <row r="127" spans="1:55">
      <c r="A127" s="24" t="s">
        <v>258</v>
      </c>
      <c r="B127" s="31" t="s">
        <v>259</v>
      </c>
      <c r="C127" s="15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</row>
    <row r="128" spans="1:55" ht="24">
      <c r="A128" s="24" t="s">
        <v>260</v>
      </c>
      <c r="B128" s="31" t="s">
        <v>261</v>
      </c>
      <c r="C128" s="15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</row>
    <row r="129" spans="1:55" ht="36">
      <c r="A129" s="24" t="s">
        <v>262</v>
      </c>
      <c r="B129" s="31" t="s">
        <v>263</v>
      </c>
      <c r="C129" s="15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</row>
    <row r="130" spans="1:55" ht="24">
      <c r="A130" s="24" t="s">
        <v>264</v>
      </c>
      <c r="B130" s="31" t="s">
        <v>171</v>
      </c>
      <c r="C130" s="15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41"/>
      <c r="AY130" s="41"/>
      <c r="AZ130" s="41"/>
      <c r="BA130" s="41"/>
      <c r="BB130" s="41"/>
      <c r="BC130" s="41"/>
    </row>
    <row r="131" spans="1:55" ht="36">
      <c r="A131" s="24" t="s">
        <v>265</v>
      </c>
      <c r="B131" s="31" t="s">
        <v>266</v>
      </c>
      <c r="C131" s="15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1"/>
      <c r="BC131" s="41"/>
    </row>
    <row r="132" spans="1:55" ht="24">
      <c r="A132" s="24" t="s">
        <v>267</v>
      </c>
      <c r="B132" s="31" t="s">
        <v>268</v>
      </c>
      <c r="C132" s="15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</row>
    <row r="133" spans="1:55" ht="36">
      <c r="A133" s="24" t="s">
        <v>269</v>
      </c>
      <c r="B133" s="31" t="s">
        <v>270</v>
      </c>
      <c r="C133" s="15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</row>
    <row r="134" spans="1:55" ht="24">
      <c r="A134" s="24" t="s">
        <v>271</v>
      </c>
      <c r="B134" s="31" t="s">
        <v>272</v>
      </c>
      <c r="C134" s="15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</row>
    <row r="135" spans="1:55" ht="48">
      <c r="A135" s="24" t="s">
        <v>273</v>
      </c>
      <c r="B135" s="31" t="s">
        <v>274</v>
      </c>
      <c r="C135" s="15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</row>
    <row r="136" spans="1:55" ht="36">
      <c r="A136" s="24" t="s">
        <v>275</v>
      </c>
      <c r="B136" s="31" t="s">
        <v>173</v>
      </c>
      <c r="C136" s="15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</row>
    <row r="137" spans="1:55" ht="36">
      <c r="A137" s="24" t="s">
        <v>276</v>
      </c>
      <c r="B137" s="31" t="s">
        <v>277</v>
      </c>
      <c r="C137" s="15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</row>
    <row r="138" spans="1:55" ht="36">
      <c r="A138" s="24" t="s">
        <v>278</v>
      </c>
      <c r="B138" s="31" t="s">
        <v>279</v>
      </c>
      <c r="C138" s="15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</row>
    <row r="139" spans="1:55" ht="24">
      <c r="A139" s="24" t="s">
        <v>280</v>
      </c>
      <c r="B139" s="31" t="s">
        <v>281</v>
      </c>
      <c r="C139" s="15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</row>
    <row r="140" spans="1:55" ht="24">
      <c r="A140" s="24" t="s">
        <v>282</v>
      </c>
      <c r="B140" s="31" t="s">
        <v>283</v>
      </c>
      <c r="C140" s="15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</row>
    <row r="141" spans="1:55" ht="24">
      <c r="A141" s="24" t="s">
        <v>284</v>
      </c>
      <c r="B141" s="31" t="s">
        <v>285</v>
      </c>
      <c r="C141" s="15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</row>
    <row r="142" spans="1:55" ht="36">
      <c r="A142" s="24" t="s">
        <v>286</v>
      </c>
      <c r="B142" s="31" t="s">
        <v>287</v>
      </c>
      <c r="C142" s="15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</row>
    <row r="143" spans="1:55" ht="36">
      <c r="A143" s="24" t="s">
        <v>288</v>
      </c>
      <c r="B143" s="31" t="s">
        <v>289</v>
      </c>
      <c r="C143" s="15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</row>
    <row r="144" spans="1:55" ht="24">
      <c r="A144" s="24" t="s">
        <v>290</v>
      </c>
      <c r="B144" s="31" t="s">
        <v>291</v>
      </c>
      <c r="C144" s="15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</row>
    <row r="145" spans="1:55" ht="36">
      <c r="A145" s="24" t="s">
        <v>292</v>
      </c>
      <c r="B145" s="31" t="s">
        <v>293</v>
      </c>
      <c r="C145" s="15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</row>
    <row r="146" spans="1:55" ht="24">
      <c r="A146" s="24" t="s">
        <v>294</v>
      </c>
      <c r="B146" s="31" t="s">
        <v>295</v>
      </c>
      <c r="C146" s="15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</row>
    <row r="147" spans="1:55" ht="36.75">
      <c r="A147" s="24" t="s">
        <v>296</v>
      </c>
      <c r="B147" s="36" t="s">
        <v>183</v>
      </c>
      <c r="C147" s="15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</row>
    <row r="148" spans="1:55" ht="24.75">
      <c r="A148" s="24" t="s">
        <v>297</v>
      </c>
      <c r="B148" s="36" t="s">
        <v>185</v>
      </c>
      <c r="C148" s="15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</row>
    <row r="149" spans="1:55" ht="24.75">
      <c r="A149" s="38" t="s">
        <v>298</v>
      </c>
      <c r="B149" s="39" t="s">
        <v>299</v>
      </c>
      <c r="C149" s="15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</row>
  </sheetData>
  <mergeCells count="30">
    <mergeCell ref="AX2:BC2"/>
    <mergeCell ref="A3:BC3"/>
    <mergeCell ref="V4:W4"/>
    <mergeCell ref="X4:Y4"/>
    <mergeCell ref="Z4:AA4"/>
    <mergeCell ref="A19:C19"/>
    <mergeCell ref="AE15:BC15"/>
    <mergeCell ref="D16:D17"/>
    <mergeCell ref="E16:I16"/>
    <mergeCell ref="J16:N16"/>
    <mergeCell ref="O16:S16"/>
    <mergeCell ref="T16:X16"/>
    <mergeCell ref="Y16:AC16"/>
    <mergeCell ref="AD16:AD17"/>
    <mergeCell ref="AE16:AI16"/>
    <mergeCell ref="AJ16:AN16"/>
    <mergeCell ref="A14:A17"/>
    <mergeCell ref="B14:B17"/>
    <mergeCell ref="C14:C17"/>
    <mergeCell ref="D14:AC14"/>
    <mergeCell ref="AD14:BC14"/>
    <mergeCell ref="AO16:AS16"/>
    <mergeCell ref="AT16:AX16"/>
    <mergeCell ref="AY16:BC16"/>
    <mergeCell ref="W6:AM6"/>
    <mergeCell ref="Y11:AS11"/>
    <mergeCell ref="W7:AK7"/>
    <mergeCell ref="Z9:AA9"/>
    <mergeCell ref="Y12:AM12"/>
    <mergeCell ref="E15:AC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2021-11-15T06:22:48Z</dcterms:modified>
</cp:coreProperties>
</file>